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activeTab="4"/>
  </bookViews>
  <sheets>
    <sheet name="пр.№5" sheetId="1" r:id="rId1"/>
    <sheet name="№1" sheetId="2" r:id="rId2"/>
    <sheet name="пр №2." sheetId="3" r:id="rId3"/>
    <sheet name="пр.№4" sheetId="4" r:id="rId4"/>
    <sheet name="пр.№3." sheetId="5" r:id="rId5"/>
  </sheets>
  <definedNames/>
  <calcPr fullCalcOnLoad="1"/>
</workbook>
</file>

<file path=xl/sharedStrings.xml><?xml version="1.0" encoding="utf-8"?>
<sst xmlns="http://schemas.openxmlformats.org/spreadsheetml/2006/main" count="1267" uniqueCount="589">
  <si>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</si>
  <si>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</si>
  <si>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</si>
  <si>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</si>
  <si>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НАЛОГОВЫЕ И НЕНАЛОГОВЫЕ ДОХОДЫ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</si>
  <si>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</si>
  <si>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</si>
  <si>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</si>
  <si>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</si>
  <si>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</si>
  <si>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</si>
  <si>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</si>
  <si>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</si>
  <si>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</si>
  <si>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</si>
  <si>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</si>
  <si>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</si>
  <si>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</si>
  <si>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</si>
  <si>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Увеличение прочих остатков средств бюджетов</t>
  </si>
  <si>
    <t>Код 
классификации</t>
  </si>
  <si>
    <t>Наименование доходов</t>
  </si>
  <si>
    <t>Увеличение прочих остатков денежных средств бюджетов</t>
  </si>
  <si>
    <t>000 01 00 00 00 00 0000 000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</si>
  <si>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</si>
  <si>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</si>
  <si>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</si>
  <si>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</si>
  <si>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</si>
  <si>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</si>
  <si>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</si>
  <si>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</si>
  <si>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</si>
  <si>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</si>
  <si>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</si>
  <si>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</si>
  <si>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</si>
  <si>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</si>
  <si>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</si>
  <si>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</si>
  <si>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</si>
  <si>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</si>
  <si>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</si>
  <si>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</si>
  <si>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</si>
  <si>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</si>
  <si>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</si>
  <si>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</si>
  <si>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</si>
  <si>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</si>
  <si>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</si>
  <si>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</si>
  <si>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</si>
  <si>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</si>
  <si>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</si>
  <si>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</si>
  <si>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</si>
  <si>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</si>
  <si>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</si>
  <si>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</si>
  <si>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</si>
  <si>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</si>
  <si>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</si>
  <si>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</si>
  <si>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</si>
  <si>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</si>
  <si>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</si>
  <si>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</si>
  <si>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</si>
  <si>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</si>
  <si>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</si>
  <si>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</si>
  <si>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</si>
  <si>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</si>
  <si>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</si>
  <si>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МКУК "Заволжский городской художественно-краеведческий музей"</t>
  </si>
  <si>
    <t>Физическая культура</t>
  </si>
  <si>
    <t>Источников внутреннего финансирования 
дефицитов бюджетов</t>
  </si>
  <si>
    <t>МКУК "Заволжский городской Дом культуры"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</si>
  <si>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</si>
  <si>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</si>
  <si>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</si>
  <si>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</si>
  <si>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</si>
  <si>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</si>
  <si>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</si>
  <si>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</si>
  <si>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</si>
  <si>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</si>
  <si>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</si>
  <si>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</si>
  <si>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</si>
  <si>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</si>
  <si>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</si>
  <si>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</si>
  <si>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</si>
  <si>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</si>
  <si>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</si>
  <si>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</si>
  <si>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</si>
  <si>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</si>
  <si>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</si>
  <si>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</si>
  <si>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</si>
  <si>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</si>
  <si>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</si>
  <si>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</si>
  <si>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</si>
  <si>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</si>
  <si>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</si>
  <si>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</si>
  <si>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</si>
  <si>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</si>
  <si>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</si>
  <si>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</si>
  <si>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</si>
  <si>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</si>
  <si>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</si>
  <si>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</si>
  <si>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</si>
  <si>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</si>
  <si>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</si>
  <si>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</si>
  <si>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</si>
  <si>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</si>
  <si>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</si>
  <si>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</si>
  <si>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300 01 03 01 00 13 0000 710</t>
  </si>
  <si>
    <t>300 01 03 00 00 00 0000 000</t>
  </si>
  <si>
    <t>300 01 03 01 00 13 0000 700</t>
  </si>
  <si>
    <t>300 01 03 01 00 13 0000 810</t>
  </si>
  <si>
    <t>300 01 03 01 00 13 0000 800</t>
  </si>
  <si>
    <t>Дотации бюджетам бюджетной системы Российской Федерации</t>
  </si>
  <si>
    <t>НАЛОГИ  НА ПРИБЫЛЬ, ДОХОДЫ</t>
  </si>
  <si>
    <t>межпоселенческая библиотека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</si>
  <si>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</si>
  <si>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</si>
  <si>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</si>
  <si>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</si>
  <si>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</si>
  <si>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</si>
  <si>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</si>
  <si>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</si>
  <si>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</si>
  <si>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</si>
  <si>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</si>
  <si>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</si>
  <si>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</si>
  <si>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</si>
  <si>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</si>
  <si>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</si>
  <si>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</si>
  <si>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</si>
  <si>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</si>
  <si>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</si>
  <si>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</si>
  <si>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</si>
  <si>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</si>
  <si>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</si>
  <si>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</si>
  <si>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</si>
  <si>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</si>
  <si>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</si>
  <si>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</si>
  <si>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</si>
  <si>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</si>
  <si>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</si>
  <si>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</si>
  <si>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</si>
  <si>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</si>
  <si>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</si>
  <si>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</si>
  <si>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</si>
  <si>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</si>
  <si>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</si>
  <si>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</si>
  <si>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</si>
  <si>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</si>
  <si>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</si>
  <si>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</si>
  <si>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</si>
  <si>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</si>
  <si>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</si>
  <si>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</si>
  <si>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</si>
  <si>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</si>
  <si>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</si>
  <si>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</si>
  <si>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</si>
  <si>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</si>
  <si>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</si>
  <si>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</si>
  <si>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</si>
  <si>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</si>
  <si>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</si>
  <si>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2 02 15001 13 0000 150</t>
  </si>
  <si>
    <t xml:space="preserve"> 2 02 15001 00 0000 150</t>
  </si>
  <si>
    <t xml:space="preserve"> 2 02 40014 00 0000 150</t>
  </si>
  <si>
    <t xml:space="preserve"> 2 02 40014 13 0000 150</t>
  </si>
  <si>
    <t>2 08 05000 13 0000 150</t>
  </si>
  <si>
    <t xml:space="preserve"> 1 17 00000 00 0000 000</t>
  </si>
  <si>
    <t>ПРОЧИЕ НЕНАЛОГОВЫЕ  ДОХОДЫ</t>
  </si>
  <si>
    <t>Невыясненные поступления</t>
  </si>
  <si>
    <t xml:space="preserve"> 1 17 01000 00 0000 180</t>
  </si>
  <si>
    <t xml:space="preserve"> 1 17 01050 13 0000 180</t>
  </si>
  <si>
    <t xml:space="preserve"> 1 16 10060 00 0000 140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</si>
  <si>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</si>
  <si>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</si>
  <si>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</si>
  <si>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</si>
  <si>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</si>
  <si>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2 02 15002 00 0000 150</t>
  </si>
  <si>
    <t xml:space="preserve">Дотации бюджетам на поддержку мер по обеспечению сбалансированности бюджетов
</t>
  </si>
  <si>
    <t xml:space="preserve"> 2 02 15002 13 0000 150</t>
  </si>
  <si>
    <t xml:space="preserve">Дотации бюджетам городских поселений на поддержку мер по обеспечению сбалансированности бюджетов
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</si>
  <si>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</si>
  <si>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</si>
  <si>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2 02 29999 13 0000 150</t>
  </si>
  <si>
    <t>Прочие субсидии бюджетам городских поселений</t>
  </si>
  <si>
    <t>строительство дюкера</t>
  </si>
  <si>
    <t>з/плата работникам культуры</t>
  </si>
  <si>
    <t>ЦСР</t>
  </si>
  <si>
    <t>ВР</t>
  </si>
  <si>
    <t>сумма (тыс.руб.)</t>
  </si>
  <si>
    <t/>
  </si>
  <si>
    <t>Муниципальные  программы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</si>
  <si>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</si>
  <si>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01 0 00 00000</t>
  </si>
  <si>
    <t>Процессная часть</t>
  </si>
  <si>
    <t>0120000000</t>
  </si>
  <si>
    <t>Улучшение социального положения Почетных граждан города Заволжска</t>
  </si>
  <si>
    <t>0120100000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</si>
  <si>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</si>
  <si>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0120190010</t>
  </si>
  <si>
    <t>Муниципальная программа                                                                                                      «Управление муниципальным имуществом»</t>
  </si>
  <si>
    <t>02 0 00 00000</t>
  </si>
  <si>
    <t>0220000000</t>
  </si>
  <si>
    <t>Обеспечение эффективного управления муниципальным имуществом</t>
  </si>
  <si>
    <t>0220100000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</si>
  <si>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</si>
  <si>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0220120010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</si>
  <si>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</si>
  <si>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03 0 00 00000</t>
  </si>
  <si>
    <t>03200000000</t>
  </si>
  <si>
    <t>Организация и проведение культурно-массовых мероприятий, праздников</t>
  </si>
  <si>
    <t>0320100000</t>
  </si>
  <si>
    <t>Организация и проведение культурно-массовых мероприятий, праздников (Администрация Заволжского городского поселения)</t>
  </si>
  <si>
    <t>0320120021</t>
  </si>
  <si>
    <t>Организация и проведение культурно-массовых мероприятий, праздников              (МКУК "ЗГДК")</t>
  </si>
  <si>
    <t>0320120024</t>
  </si>
  <si>
    <t>Организация и проведение культурно-массовых мероприятий, праздников                  (МКУК "ЗГБ")</t>
  </si>
  <si>
    <t>0320120023</t>
  </si>
  <si>
    <t>Организация и проведение культурно-массовых мероприятий, праздников               (МКУК "ЗГХКМ")</t>
  </si>
  <si>
    <t>0320120022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</si>
  <si>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</si>
  <si>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04 0 00 00000</t>
  </si>
  <si>
    <t>0420000000</t>
  </si>
  <si>
    <t xml:space="preserve">Укрепление пожарной безопасности, снижение рисков и смягчение последствий чрезвычайных ситуаций </t>
  </si>
  <si>
    <t>0420100000</t>
  </si>
  <si>
    <t xml:space="preserve">Укрепление пожарной безопасности, снижение рисков и смягчение последствий чрезвычайных ситуаций  </t>
  </si>
  <si>
    <t>04 1 01 20030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</si>
  <si>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</si>
  <si>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</si>
  <si>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1520120200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</si>
  <si>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</si>
  <si>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05 0 00 00000</t>
  </si>
  <si>
    <t>0520000000</t>
  </si>
  <si>
    <t>Содержание и ремонт дорожной сети, ее обустройство,улучшение технического  и эксплуатационного состояния</t>
  </si>
  <si>
    <t>0520100000</t>
  </si>
  <si>
    <t>Содержание  дорог</t>
  </si>
  <si>
    <t>0520120040</t>
  </si>
  <si>
    <t>Текущий ремонт дорог</t>
  </si>
  <si>
    <t>0520120050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</si>
  <si>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</si>
  <si>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06 0 00 00000</t>
  </si>
  <si>
    <t>0620000000</t>
  </si>
  <si>
    <t>Развитие туризма на территории Заволжского городского поселения</t>
  </si>
  <si>
    <t>0620100000</t>
  </si>
  <si>
    <t>0620190030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</si>
  <si>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</si>
  <si>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07 0 00 00000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</si>
  <si>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</si>
  <si>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</si>
  <si>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</si>
  <si>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</si>
  <si>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>0720120180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</si>
  <si>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</si>
  <si>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08 0 00 00000</t>
  </si>
  <si>
    <t>0820000000</t>
  </si>
  <si>
    <t xml:space="preserve">Содержание  и ремонт систем коммунальной инфраструктуры    </t>
  </si>
  <si>
    <t>0820100000</t>
  </si>
  <si>
    <t>Содержание  и ремонт систем коммунальной инфраструктуры</t>
  </si>
  <si>
    <t>0820120190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</si>
  <si>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</si>
  <si>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0900000000</t>
  </si>
  <si>
    <t>0920000000</t>
  </si>
  <si>
    <t>Благоустройство и озеленение Заволжского городского поселения</t>
  </si>
  <si>
    <t>0920100000</t>
  </si>
  <si>
    <t>Организация освещения улиц</t>
  </si>
  <si>
    <t>0920120210</t>
  </si>
  <si>
    <t>Организация благоустройства территории поселения</t>
  </si>
  <si>
    <t>0920120220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</si>
  <si>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</si>
  <si>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 xml:space="preserve">Организация отдыха, оздоровления, занятости детей и подростков в летний период времени </t>
  </si>
  <si>
    <t>Патриотическое воспитание молодежи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</si>
  <si>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</si>
  <si>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Развитие музейного дела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</si>
  <si>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</si>
  <si>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1220100030</t>
  </si>
  <si>
    <t>Развитие библиотечного дела</t>
  </si>
  <si>
    <t>1220200000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</si>
  <si>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</si>
  <si>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1220200040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</si>
  <si>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</si>
  <si>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Развитие клубных формирований и самодеятельного народного творчества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</si>
  <si>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</si>
  <si>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</si>
  <si>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Физическое воспитание и обеспечение организации  проведения  массовых спортивных мероприятий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</si>
  <si>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</si>
  <si>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1420120110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</si>
  <si>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</si>
  <si>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Обеспечение контроля качества питьевой воды</t>
  </si>
  <si>
    <t xml:space="preserve">Содержание источников нецентрализованного водоснабжения </t>
  </si>
  <si>
    <t>1120120210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</si>
  <si>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</si>
  <si>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</si>
  <si>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</si>
  <si>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 xml:space="preserve">Обеспечение деятельности главы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</si>
  <si>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</si>
  <si>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</si>
  <si>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</si>
  <si>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</si>
  <si>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Членские взносы в Совет муниципальных образований                                                     Ивановской области</t>
  </si>
  <si>
    <t>Мероприятия в области жилищного хозяйства</t>
  </si>
  <si>
    <t xml:space="preserve">Организация мероприятий по захоронению безродных  </t>
  </si>
  <si>
    <t>Выполнение отдельных государственных полномочий в сфере исполнения судебных актов  РФ и мировых соглашений</t>
  </si>
  <si>
    <t>Выплата доплат к пенсии лицам, замещавшим  муниципальные должности                              Заволжского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</si>
  <si>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</si>
  <si>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t>4000090120</t>
  </si>
  <si>
    <t>Расходы по содержанию муниципального имущества (нежилых помещений), находящихся варенде (безвозмездном пользовании)</t>
  </si>
  <si>
    <t>Зарезервированные средства в составе утвержденных годовых бюджетных ассигнований</t>
  </si>
  <si>
    <t>И Т О Г О :</t>
  </si>
  <si>
    <t xml:space="preserve"> </t>
  </si>
  <si>
    <t>Рз</t>
  </si>
  <si>
    <t>Пр</t>
  </si>
  <si>
    <t>Сумма (в рублях)</t>
  </si>
  <si>
    <t>Бюджетные ассигнования      2018 год</t>
  </si>
  <si>
    <t>Администрация                                                                                                        Заволжского городского поселения</t>
  </si>
  <si>
    <t>ОБЩЕГОСУДАРСТВЕННЫЕ ВОПРОСЫ</t>
  </si>
  <si>
    <t>01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</si>
  <si>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</si>
  <si>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02</t>
  </si>
  <si>
    <t>400 00 00020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</si>
  <si>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</si>
  <si>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04</t>
  </si>
  <si>
    <t xml:space="preserve">Обеспечение деятельности органов местного самоуправления Заволжского городского поселения </t>
  </si>
  <si>
    <t>40 0 00 00010</t>
  </si>
  <si>
    <t xml:space="preserve">Закупка товаров, работ и услуг для государственных (муниципальных) нужд
</t>
  </si>
  <si>
    <t>Иные бюджетные ассигнования</t>
  </si>
  <si>
    <t>13</t>
  </si>
  <si>
    <t>Выполнение отдельных государственных полномочий в сфере исполнения судебных актов РФ и мировых соглашений</t>
  </si>
  <si>
    <t>40 0 00 90050</t>
  </si>
  <si>
    <t>Приобретение цветов, подарков к поздравлению «Почетных граждан города Заволжска», выплата денежного вознаграждения</t>
  </si>
  <si>
    <t>Социальное обеспечение и иные выплаты населению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</si>
  <si>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</si>
  <si>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</si>
  <si>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</si>
  <si>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Членские взносы в Совет муниципальных образований  Ивановской области</t>
  </si>
  <si>
    <t>4000090080</t>
  </si>
  <si>
    <t>4000090100</t>
  </si>
  <si>
    <t>03</t>
  </si>
  <si>
    <t>0420120030</t>
  </si>
  <si>
    <t xml:space="preserve">Сельское хозяйство и рыболовство </t>
  </si>
  <si>
    <t>05</t>
  </si>
  <si>
    <t>Осуществление деятельности по обращению с животными без владельцев, обитающими на территории поселения</t>
  </si>
  <si>
    <t>Дорожное хозяйство (дорожные фонды)</t>
  </si>
  <si>
    <t>09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</si>
  <si>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</si>
  <si>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 xml:space="preserve">Закупка товаров, работ и услуг для государственных (муниципальных) нужд
</t>
  </si>
  <si>
    <t>УЖКХ администрации Заволжского городского поселения</t>
  </si>
  <si>
    <t>Содержание дорог</t>
  </si>
  <si>
    <t>12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</si>
  <si>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</si>
  <si>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Расходы по содержанию муниципального имущества (нежилых помещений),находящихся варенде (безвозмездном пользовании)</t>
  </si>
  <si>
    <t xml:space="preserve">Содержание  и ремонт систем коммунальной инфраструктуры </t>
  </si>
  <si>
    <t>1120100000</t>
  </si>
  <si>
    <t>Другие вопросы в области  жилищно-коммунального хозяйства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</si>
  <si>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</si>
  <si>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40 0 00 00060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</si>
  <si>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</si>
  <si>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</si>
  <si>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</si>
  <si>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</si>
  <si>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 xml:space="preserve">Закупка товаров, работ и услуг для государственных
(муниципальных) нужд
</t>
  </si>
  <si>
    <t>Обеспечение деятельности Муниципального казенного учреждения  культуры «Заволжская городская библиотека»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</si>
  <si>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</si>
  <si>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</si>
  <si>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Обеспечение деятельности Муниципального казенного учреждения культуры  «Заволжский городской Дом культуры»</t>
  </si>
  <si>
    <t>1220300050</t>
  </si>
  <si>
    <t>10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</si>
  <si>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</si>
  <si>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>ФИЗИЧЕСКАЯ   КУЛЬТУРА                          И СПОРТ</t>
  </si>
  <si>
    <t>11</t>
  </si>
  <si>
    <t xml:space="preserve">Закупка товаров, работ и услуг для государственных (муниципальных) нужд
</t>
  </si>
  <si>
    <t>В С Е Г О :</t>
  </si>
  <si>
    <t xml:space="preserve"> 2 02 25519 13 0000 150</t>
  </si>
  <si>
    <t xml:space="preserve"> 2 02 25519 00 0000 150</t>
  </si>
  <si>
    <t xml:space="preserve"> 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</si>
  <si>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</si>
  <si>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 2 02 29999 00 0000 150</t>
  </si>
  <si>
    <t>Прочие субсидии</t>
  </si>
  <si>
    <t>средства обл.бюджета</t>
  </si>
  <si>
    <t>средства местного бюджета</t>
  </si>
  <si>
    <t>171F552431</t>
  </si>
  <si>
    <t xml:space="preserve">Капитальные вложения в объекты недвижимого имущества    государственной (муниципальной) собственности
</t>
  </si>
  <si>
    <t>Строительство и реконструкция (модернизация) объектов питьевого водоснабжения (Строительство,реконструкция (модернизация) объектов капитального строительства питьевого водоснабжения)</t>
  </si>
  <si>
    <t>1220180340</t>
  </si>
  <si>
    <t>12201S0340</t>
  </si>
  <si>
    <t>Софинансирование расходов,связанных с поэтапным доведением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</si>
  <si>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Расходы,связанные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</si>
  <si>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1220280340</t>
  </si>
  <si>
    <t>12202S0340</t>
  </si>
  <si>
    <t>12203S0340</t>
  </si>
  <si>
    <t>1220380340</t>
  </si>
  <si>
    <t>12202L5191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</si>
  <si>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</si>
  <si>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Муниципальная программа                                                                                                                                                                   "Чистая вода"</t>
  </si>
  <si>
    <t>Чистая вода</t>
  </si>
  <si>
    <t>171F500000</t>
  </si>
  <si>
    <t>05201S0510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</si>
  <si>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</si>
  <si>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</si>
  <si>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</si>
  <si>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</si>
  <si>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2 02 20041 00 0000 150</t>
  </si>
  <si>
    <t>Прочие доходы от компенсации затрат бюджетов городских поселений</t>
  </si>
  <si>
    <t>1 13 02995 13 0000 130</t>
  </si>
  <si>
    <t>Прочие доходы от компенсации затрат государства</t>
  </si>
  <si>
    <t>1 13 02990 00 0000 130</t>
  </si>
  <si>
    <t>План 2023 года   с учетом изменений</t>
  </si>
  <si>
    <t xml:space="preserve"> 2 07 00000 00 0000 000</t>
  </si>
  <si>
    <t xml:space="preserve"> 1 14 06025 13 0000 430</t>
  </si>
  <si>
    <t xml:space="preserve"> 1 14 06020 00 0000 430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</si>
  <si>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</si>
  <si>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 xml:space="preserve"> 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</si>
  <si>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</si>
  <si>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</si>
  <si>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</si>
  <si>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</si>
  <si>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</si>
  <si>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</si>
  <si>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Земельный налог                                        с физических лиц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</si>
  <si>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</si>
  <si>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</si>
  <si>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</si>
  <si>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Прочие безвозмездные поступления в бюджеты городских поселений</t>
  </si>
  <si>
    <t>2 07 05030 13 0000 150</t>
  </si>
  <si>
    <t>2 07 05000 13 0000 150</t>
  </si>
  <si>
    <t xml:space="preserve"> 1 17 15030 13 0000 150</t>
  </si>
  <si>
    <t xml:space="preserve"> 2 02 245784 13 0000 150</t>
  </si>
  <si>
    <t>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</si>
  <si>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2 02 40000 00 0000 150</t>
  </si>
  <si>
    <t>2 02 45784 00 0000 150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</si>
  <si>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</si>
  <si>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1 17 15000 00 0000 150</t>
  </si>
  <si>
    <t>Инициативные платежи</t>
  </si>
  <si>
    <t>Инициативные платежи, зачисляемые в бюджеты городских поселений</t>
  </si>
  <si>
    <t>Невыясненные поступления, зачисляемые в бюджеты городских поселений</t>
  </si>
  <si>
    <t>-софинансирование за счет средств граждан</t>
  </si>
  <si>
    <t>-софинансирование за счет внебюдж.источ.</t>
  </si>
  <si>
    <r>
      <t>местные инициативы</t>
    </r>
    <r>
      <rPr>
        <i/>
        <sz val="6"/>
        <rFont val="Times New Roman"/>
        <family val="1"/>
      </rPr>
      <t>"Сказочная страна"</t>
    </r>
  </si>
  <si>
    <r>
      <t>местные инициативы</t>
    </r>
    <r>
      <rPr>
        <i/>
        <sz val="6"/>
        <rFont val="Times New Roman"/>
        <family val="1"/>
      </rPr>
      <t>"Непоседы"</t>
    </r>
  </si>
  <si>
    <t>детская площадка                                                        "Сказочная страна"                          ул.Социалистическая  д. 24</t>
  </si>
  <si>
    <t>детская площадка                                                        "Непоседы"                                              пер.Октябрьский  д. 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</si>
  <si>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</si>
  <si>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</si>
  <si>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</si>
  <si>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"Сказочная страна" г.Заволжск, во дворе дома № 24 по ул.Социалистической)</t>
  </si>
  <si>
    <t>181F2S5101</t>
  </si>
  <si>
    <t>Детская площадка                                                        "Сказочная страна"                          ул.Социалистическая  д. 24</t>
  </si>
  <si>
    <t>181F2S5102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</si>
  <si>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"Непоседы" г.Заволжск, во дворе дома № 6 по пер.Октябрьскому)</t>
  </si>
  <si>
    <t>05201S9100</t>
  </si>
  <si>
    <t>Иные межбюджетные трансферты бюджетам муниципальных образований Ивановской области на строительство (реконструкцию), капитальный ремонт и ремонт автомобильных дорог общего пользования местного значения</t>
  </si>
  <si>
    <t>Админисрация Заволжского городского поселения</t>
  </si>
  <si>
    <t>-софин.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</si>
  <si>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(Устройство детской площадки "Непоседы" г.Заволжск, во дворе дома № 6 по пер.Октябрьскому)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</si>
  <si>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           (Устройство детской площадки                   "Сказочная страна" г.Заволжск, во дворе дома № 24 по ул.Социалистической)</t>
  </si>
  <si>
    <t>Муниципальная программа                                                                                                                                                                   "Формирование комфортной                   городской среды"</t>
  </si>
  <si>
    <t>Проектная часть                               "Региональный проект                                 "Чистая вода""</t>
  </si>
  <si>
    <t>Проектная часть                               "Региональный проект                                 "Формирование комфортной городской среды""</t>
  </si>
  <si>
    <t>Получение кредитов от кредитных организаций в валюте РФ</t>
  </si>
  <si>
    <t>План</t>
  </si>
  <si>
    <t>% исполнения</t>
  </si>
  <si>
    <t>План 2023 г.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</si>
  <si>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</si>
  <si>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</si>
  <si>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2 02 25299 13 0000 150</t>
  </si>
  <si>
    <t>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</si>
  <si>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</si>
  <si>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</si>
  <si>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19201L2990</t>
  </si>
  <si>
    <t xml:space="preserve"> 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</t>
  </si>
  <si>
    <t>Муниципальная программа                                                                                                                                                                   "Увековечение памяти погибших при защите Отечества на 2019-2024 годы"</t>
  </si>
  <si>
    <t>Увековечение памяти погибших при защите Отечества на 2019-2024 годы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</si>
  <si>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</si>
  <si>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софинансирование федерального бюджета</t>
  </si>
  <si>
    <t>Факт                               по состоянию             на 01.07.2023 г.</t>
  </si>
  <si>
    <t>1 01 02130 01 0000 110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</si>
  <si>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</si>
  <si>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1 14 02000 00 0000 000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</si>
  <si>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</si>
  <si>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</si>
  <si>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</si>
  <si>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2 02 45424 00 0000 150</t>
  </si>
  <si>
    <t xml:space="preserve"> 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</si>
  <si>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</si>
  <si>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</si>
  <si>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</si>
  <si>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</si>
  <si>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</si>
  <si>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40 0 00 90160</t>
  </si>
  <si>
    <t>Межбюджетные трансферты</t>
  </si>
  <si>
    <t xml:space="preserve">  Составление и исполнение бюджета поселения, осуществление контроля за его исполнением, составление отчета об исполнении бюджета поселения</t>
  </si>
  <si>
    <t>40 0 00 90290</t>
  </si>
  <si>
    <t xml:space="preserve"> Материально-техническое и финансовое обеспечение деятельности органов местного самоуправления</t>
  </si>
  <si>
    <t>4000090170</t>
  </si>
  <si>
    <t>4000090240</t>
  </si>
  <si>
    <t>4000090270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</si>
  <si>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</si>
  <si>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</si>
  <si>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Пользование и распоряжение имуществом, находящимся в муниципальной собственности поселения</t>
  </si>
  <si>
    <t>4000090210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</si>
  <si>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</si>
  <si>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</si>
  <si>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4000090220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</si>
  <si>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</si>
  <si>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</si>
  <si>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40 0 00 60010</t>
  </si>
  <si>
    <t>Субсидия организациям, индивидуальным предпринимателям, расположенным на территории Заволжского городского поселения, оказывающим услуги по помывке в общественных  отделениях бань, на частичное возмещение недополученных доходов, возникающих из-за разницы между экономически обоснованным тарифом и размером платы населения за одну помывку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</si>
  <si>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</si>
  <si>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Материально-техническое и финансовое обеспечение деятельности органов местного самоуправления</t>
  </si>
  <si>
    <t>Организация ритуальных услуг и содержание мест захоронения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</si>
  <si>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</si>
  <si>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18 2 01 90150</t>
  </si>
  <si>
    <t xml:space="preserve"> Строительный контроль</t>
  </si>
  <si>
    <t>Осуществление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</si>
  <si>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</si>
  <si>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181F254240</t>
  </si>
  <si>
    <t>средства фед.бюджета</t>
  </si>
  <si>
    <t>Передача полномочий</t>
  </si>
  <si>
    <r>
      <t xml:space="preserve">Составление и исполнение бюджета поселения, осуществление контроля за его исполнением, составление </t>
    </r>
    <r>
      <rPr>
        <sz val="9"/>
        <color indexed="8"/>
        <rFont val="Times New Roman"/>
        <family val="1"/>
      </rPr>
      <t>отчета об исполнении бюджета поселения</t>
    </r>
  </si>
  <si>
    <r>
      <t>О</t>
    </r>
    <r>
      <rPr>
        <sz val="9"/>
        <color indexed="8"/>
        <rFont val="Times New Roman"/>
        <family val="1"/>
      </rPr>
      <t>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  </r>
  </si>
  <si>
    <t>Строительный контроль</t>
  </si>
  <si>
    <t>средства федер.бюджета</t>
  </si>
  <si>
    <t>Обеспечение деятельности Муниципального казенного учреждения 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</si>
  <si>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          «Заволжский городской художественно-краеведческий музей»</t>
  </si>
  <si>
    <t xml:space="preserve">Исполнение доходной части бюджета
Заволжского городского поселения
 за 3 квартал 2023 года
</t>
  </si>
  <si>
    <t xml:space="preserve">Приложение № 1  
                           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07.11.23 г. № 132-р                                                                                             
                                                                                                       </t>
  </si>
  <si>
    <t>Факт                               по состоянию             на 01.10.2023 г.</t>
  </si>
  <si>
    <t>000 1 11 05020 00 0000 120</t>
  </si>
  <si>
    <t>000 1 11 05025 13 0000 120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</si>
  <si>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</si>
  <si>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</si>
  <si>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000 1 16 10031 13 0000 140</t>
  </si>
  <si>
    <t>000 1 16 10030 13 0000 140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</si>
  <si>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</si>
  <si>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</si>
  <si>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000 1 16 09000 00 0000 140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</si>
  <si>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</si>
  <si>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000 1 16 10000 00 0000 140</t>
  </si>
  <si>
    <t>Платежи в целях возмещения причиненного ущерба (убытков)</t>
  </si>
  <si>
    <t xml:space="preserve">Приложение № 5  
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07.11.23 г. № 132-р                                                                                             
</t>
  </si>
  <si>
    <t xml:space="preserve">Приложение № 2  
                           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07.11.23 г. № 132-р                                                                                             
</t>
  </si>
  <si>
    <r>
      <rPr>
        <b/>
        <sz val="14"/>
        <rFont val="Times New Roman"/>
        <family val="1"/>
      </rPr>
      <t xml:space="preserve">Расходы  бюджета                                                                                                                                                  Заволжского городского поселения 
за 3 квартал 2023 года        </t>
    </r>
    <r>
      <rPr>
        <b/>
        <sz val="12"/>
        <rFont val="Times New Roman"/>
        <family val="1"/>
      </rPr>
      <t xml:space="preserve">                                                                            </t>
    </r>
  </si>
  <si>
    <t xml:space="preserve">Приложение № 4  
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07.11.23 г. № 132-р                                                                                             
</t>
  </si>
  <si>
    <t xml:space="preserve">Приложение № 3  
                         к  распоряжению администрации                                                                                                                            Заволжского городского поселения 
от 07.11.23 г. № 132-р                                                                                             
</t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</si>
  <si>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за 3 квартал  2023  года                                                                                                                       </t>
  </si>
  <si>
    <t xml:space="preserve">Исполнение расходной части бюджета Заволжского городского поселения                                                                                                                            (по муниципальным программам                                                                                                                                                  и не включенным в муниципальные программы  направлениям деятельности  )                                                                                                                          за 3 квартал 2023 года   </t>
  </si>
  <si>
    <t>Источники внутреннего финансирования дефицита  бюджета                                             Заволжского городского поселения 
за 3 квартал 2023 года</t>
  </si>
  <si>
    <t>Администрации Заволжского городского поселения</t>
  </si>
  <si>
    <t>%                    исполнения</t>
  </si>
  <si>
    <t>%                               исполнения</t>
  </si>
  <si>
    <t>Погашение бюджетами городских поселений кредитов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</si>
  <si>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</si>
  <si>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РФ</t>
  </si>
  <si>
    <t>Получение бюджетных кредитов от других бюджетов бюджетной системы Российской Федерации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</si>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</sst>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19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cademy"/>
      <family val="0"/>
    </font>
    <font>
      <sz val="10"/>
      <color indexed="10"/>
      <name val="Georgia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8"/>
      <color indexed="10"/>
      <name val="Georgia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i/>
      <sz val="8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13"/>
      <name val="Times New Roman"/>
      <family val="1"/>
    </font>
    <font>
      <sz val="8"/>
      <color indexed="8"/>
      <name val="Times New Roman"/>
      <family val="1"/>
    </font>
    <font>
      <sz val="6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Georgia"/>
      <family val="1"/>
    </font>
    <font>
      <sz val="10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Georgia"/>
      <family val="1"/>
    </font>
    <font>
      <sz val="11"/>
      <color rgb="FFFF0000"/>
      <name val="Georgia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FF00"/>
      <name val="Times New Roman"/>
      <family val="1"/>
    </font>
    <font>
      <sz val="8"/>
      <color rgb="FF000000"/>
      <name val="Times New Roman"/>
      <family val="1"/>
    </font>
    <font>
      <sz val="6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22272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0" borderId="1">
      <alignment horizontal="left" wrapText="1" indent="2"/>
      <protection/>
    </xf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80" fillId="25" borderId="2" applyNumberFormat="0" applyAlignment="0" applyProtection="0"/>
    <xf numFmtId="0" fontId="81" fillId="26" borderId="3" applyNumberFormat="0" applyAlignment="0" applyProtection="0"/>
    <xf numFmtId="0" fontId="82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27" borderId="8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8" fillId="0" borderId="0">
      <alignment/>
      <protection/>
    </xf>
    <xf numFmtId="0" fontId="90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503">
    <xf numFmtId="0" fontId="0" fillId="0" borderId="0" xfId="0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32" borderId="0" xfId="0" applyFont="1" applyFill="1" applyAlignment="1">
      <alignment readingOrder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170" fontId="14" fillId="0" borderId="0" xfId="44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1" fontId="11" fillId="0" borderId="0" xfId="65" applyFont="1" applyFill="1" applyAlignment="1">
      <alignment horizontal="center"/>
    </xf>
    <xf numFmtId="171" fontId="11" fillId="0" borderId="0" xfId="65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171" fontId="5" fillId="0" borderId="11" xfId="65" applyNumberFormat="1" applyFont="1" applyFill="1" applyBorder="1" applyAlignment="1">
      <alignment horizontal="center" vertical="center" shrinkToFit="1"/>
    </xf>
    <xf numFmtId="171" fontId="7" fillId="0" borderId="11" xfId="65" applyNumberFormat="1" applyFont="1" applyFill="1" applyBorder="1" applyAlignment="1">
      <alignment horizontal="center" vertical="distributed" shrinkToFit="1"/>
    </xf>
    <xf numFmtId="49" fontId="7" fillId="0" borderId="11" xfId="65" applyNumberFormat="1" applyFont="1" applyFill="1" applyBorder="1" applyAlignment="1">
      <alignment horizontal="center" vertical="center"/>
    </xf>
    <xf numFmtId="49" fontId="7" fillId="0" borderId="11" xfId="65" applyNumberFormat="1" applyFont="1" applyFill="1" applyBorder="1" applyAlignment="1">
      <alignment horizontal="center" vertical="distributed"/>
    </xf>
    <xf numFmtId="49" fontId="7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65" applyNumberFormat="1" applyFont="1" applyFill="1" applyBorder="1" applyAlignment="1">
      <alignment horizontal="center" vertical="distributed"/>
    </xf>
    <xf numFmtId="49" fontId="6" fillId="0" borderId="11" xfId="65" applyNumberFormat="1" applyFont="1" applyFill="1" applyBorder="1" applyAlignment="1">
      <alignment horizontal="center" vertical="center" shrinkToFit="1"/>
    </xf>
    <xf numFmtId="0" fontId="19" fillId="32" borderId="11" xfId="0" applyFont="1" applyFill="1" applyBorder="1" applyAlignment="1">
      <alignment horizontal="left" vertical="center" wrapText="1"/>
    </xf>
    <xf numFmtId="4" fontId="18" fillId="32" borderId="11" xfId="0" applyNumberFormat="1" applyFont="1" applyFill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4" fontId="3" fillId="32" borderId="13" xfId="0" applyNumberFormat="1" applyFont="1" applyFill="1" applyBorder="1" applyAlignment="1">
      <alignment horizontal="center" vertical="center" shrinkToFit="1"/>
    </xf>
    <xf numFmtId="4" fontId="18" fillId="32" borderId="13" xfId="0" applyNumberFormat="1" applyFont="1" applyFill="1" applyBorder="1" applyAlignment="1">
      <alignment horizontal="center" vertical="center" shrinkToFit="1"/>
    </xf>
    <xf numFmtId="172" fontId="3" fillId="32" borderId="13" xfId="0" applyNumberFormat="1" applyFont="1" applyFill="1" applyBorder="1" applyAlignment="1">
      <alignment horizontal="center" vertical="center" shrinkToFit="1"/>
    </xf>
    <xf numFmtId="172" fontId="3" fillId="32" borderId="11" xfId="0" applyNumberFormat="1" applyFont="1" applyFill="1" applyBorder="1" applyAlignment="1">
      <alignment horizontal="center" vertical="center" shrinkToFit="1"/>
    </xf>
    <xf numFmtId="172" fontId="18" fillId="32" borderId="11" xfId="0" applyNumberFormat="1" applyFont="1" applyFill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vertical="center" shrinkToFit="1"/>
    </xf>
    <xf numFmtId="0" fontId="9" fillId="34" borderId="11" xfId="0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shrinkToFit="1"/>
    </xf>
    <xf numFmtId="173" fontId="9" fillId="0" borderId="0" xfId="0" applyNumberFormat="1" applyFont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 shrinkToFit="1"/>
    </xf>
    <xf numFmtId="0" fontId="21" fillId="0" borderId="14" xfId="65" applyNumberFormat="1" applyFont="1" applyFill="1" applyBorder="1" applyAlignment="1">
      <alignment horizontal="center" vertical="top" wrapText="1"/>
    </xf>
    <xf numFmtId="0" fontId="17" fillId="0" borderId="14" xfId="44" applyNumberFormat="1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 horizontal="center" vertical="center"/>
    </xf>
    <xf numFmtId="0" fontId="10" fillId="32" borderId="11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 wrapText="1"/>
    </xf>
    <xf numFmtId="0" fontId="21" fillId="0" borderId="14" xfId="44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shrinkToFit="1"/>
    </xf>
    <xf numFmtId="4" fontId="3" fillId="34" borderId="13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center" wrapText="1"/>
    </xf>
    <xf numFmtId="0" fontId="96" fillId="0" borderId="0" xfId="0" applyFont="1" applyFill="1" applyAlignment="1">
      <alignment vertical="top" wrapText="1"/>
    </xf>
    <xf numFmtId="0" fontId="29" fillId="34" borderId="13" xfId="2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24" fillId="34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24" fillId="34" borderId="11" xfId="2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shrinkToFit="1"/>
    </xf>
    <xf numFmtId="2" fontId="7" fillId="34" borderId="11" xfId="66" applyNumberFormat="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distributed" wrapText="1"/>
    </xf>
    <xf numFmtId="2" fontId="31" fillId="0" borderId="0" xfId="0" applyNumberFormat="1" applyFont="1" applyFill="1" applyAlignment="1">
      <alignment vertical="top" wrapText="1"/>
    </xf>
    <xf numFmtId="0" fontId="24" fillId="34" borderId="11" xfId="66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97" fillId="0" borderId="0" xfId="0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horizontal="right" vertical="top" wrapText="1"/>
    </xf>
    <xf numFmtId="0" fontId="98" fillId="0" borderId="0" xfId="0" applyFont="1" applyFill="1" applyAlignment="1">
      <alignment vertical="top" wrapText="1"/>
    </xf>
    <xf numFmtId="0" fontId="5" fillId="13" borderId="11" xfId="44" applyNumberFormat="1" applyFont="1" applyFill="1" applyBorder="1" applyAlignment="1">
      <alignment horizontal="center" vertical="center" wrapText="1"/>
    </xf>
    <xf numFmtId="0" fontId="32" fillId="13" borderId="11" xfId="45" applyNumberFormat="1" applyFont="1" applyFill="1" applyBorder="1" applyAlignment="1">
      <alignment horizontal="center" vertical="center" wrapText="1"/>
    </xf>
    <xf numFmtId="0" fontId="4" fillId="13" borderId="11" xfId="66" applyNumberFormat="1" applyFont="1" applyFill="1" applyBorder="1" applyAlignment="1">
      <alignment horizontal="center" vertical="center" wrapText="1"/>
    </xf>
    <xf numFmtId="0" fontId="99" fillId="13" borderId="11" xfId="66" applyNumberFormat="1" applyFont="1" applyFill="1" applyBorder="1" applyAlignment="1">
      <alignment horizontal="center" vertical="center" wrapText="1"/>
    </xf>
    <xf numFmtId="2" fontId="6" fillId="13" borderId="11" xfId="45" applyNumberFormat="1" applyFont="1" applyFill="1" applyBorder="1" applyAlignment="1">
      <alignment horizontal="center" vertical="center" wrapText="1"/>
    </xf>
    <xf numFmtId="0" fontId="5" fillId="35" borderId="11" xfId="44" applyNumberFormat="1" applyFont="1" applyFill="1" applyBorder="1" applyAlignment="1">
      <alignment horizontal="center" vertical="center" wrapText="1"/>
    </xf>
    <xf numFmtId="0" fontId="32" fillId="35" borderId="11" xfId="45" applyNumberFormat="1" applyFont="1" applyFill="1" applyBorder="1" applyAlignment="1">
      <alignment horizontal="center" vertical="center" wrapText="1"/>
    </xf>
    <xf numFmtId="0" fontId="5" fillId="35" borderId="11" xfId="45" applyNumberFormat="1" applyFont="1" applyFill="1" applyBorder="1" applyAlignment="1">
      <alignment horizontal="center" vertical="center" wrapText="1"/>
    </xf>
    <xf numFmtId="0" fontId="5" fillId="35" borderId="11" xfId="66" applyNumberFormat="1" applyFont="1" applyFill="1" applyBorder="1" applyAlignment="1">
      <alignment horizontal="center" vertical="center" wrapText="1"/>
    </xf>
    <xf numFmtId="0" fontId="100" fillId="35" borderId="11" xfId="66" applyNumberFormat="1" applyFont="1" applyFill="1" applyBorder="1" applyAlignment="1">
      <alignment horizontal="center" vertical="center" wrapText="1"/>
    </xf>
    <xf numFmtId="0" fontId="101" fillId="35" borderId="11" xfId="66" applyNumberFormat="1" applyFont="1" applyFill="1" applyBorder="1" applyAlignment="1">
      <alignment horizontal="center" vertical="center" wrapText="1"/>
    </xf>
    <xf numFmtId="2" fontId="32" fillId="35" borderId="11" xfId="66" applyNumberFormat="1" applyFont="1" applyFill="1" applyBorder="1" applyAlignment="1">
      <alignment horizontal="center" vertical="center" wrapText="1"/>
    </xf>
    <xf numFmtId="0" fontId="98" fillId="34" borderId="0" xfId="0" applyFont="1" applyFill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100" fillId="36" borderId="11" xfId="66" applyNumberFormat="1" applyFont="1" applyFill="1" applyBorder="1" applyAlignment="1">
      <alignment horizontal="center" vertical="center" wrapText="1"/>
    </xf>
    <xf numFmtId="0" fontId="101" fillId="36" borderId="11" xfId="66" applyNumberFormat="1" applyFont="1" applyFill="1" applyBorder="1" applyAlignment="1">
      <alignment horizontal="center" vertical="center" wrapText="1"/>
    </xf>
    <xf numFmtId="2" fontId="32" fillId="3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34" borderId="11" xfId="20" applyFont="1" applyFill="1" applyBorder="1" applyAlignment="1">
      <alignment horizontal="center" vertical="center" wrapText="1"/>
    </xf>
    <xf numFmtId="0" fontId="24" fillId="34" borderId="11" xfId="20" applyFont="1" applyFill="1" applyBorder="1" applyAlignment="1">
      <alignment horizontal="center" vertical="center" wrapText="1"/>
    </xf>
    <xf numFmtId="49" fontId="24" fillId="0" borderId="11" xfId="20" applyNumberFormat="1" applyFont="1" applyFill="1" applyBorder="1" applyAlignment="1">
      <alignment horizontal="center" vertical="center" wrapText="1"/>
    </xf>
    <xf numFmtId="0" fontId="7" fillId="34" borderId="11" xfId="66" applyNumberFormat="1" applyFont="1" applyFill="1" applyBorder="1" applyAlignment="1">
      <alignment horizontal="center" vertical="center" wrapText="1"/>
    </xf>
    <xf numFmtId="0" fontId="101" fillId="34" borderId="11" xfId="66" applyNumberFormat="1" applyFont="1" applyFill="1" applyBorder="1" applyAlignment="1">
      <alignment horizontal="center" vertical="center" wrapText="1"/>
    </xf>
    <xf numFmtId="0" fontId="6" fillId="36" borderId="11" xfId="65" applyNumberFormat="1" applyFont="1" applyFill="1" applyBorder="1" applyAlignment="1">
      <alignment horizontal="center" vertical="top" wrapText="1"/>
    </xf>
    <xf numFmtId="0" fontId="102" fillId="36" borderId="11" xfId="66" applyNumberFormat="1" applyFont="1" applyFill="1" applyBorder="1" applyAlignment="1">
      <alignment horizontal="center" vertical="center" wrapText="1"/>
    </xf>
    <xf numFmtId="2" fontId="32" fillId="36" borderId="11" xfId="66" applyNumberFormat="1" applyFont="1" applyFill="1" applyBorder="1" applyAlignment="1">
      <alignment horizontal="center" vertical="center" wrapText="1"/>
    </xf>
    <xf numFmtId="2" fontId="97" fillId="0" borderId="0" xfId="0" applyNumberFormat="1" applyFont="1" applyFill="1" applyAlignment="1">
      <alignment horizontal="center" vertical="center" wrapText="1"/>
    </xf>
    <xf numFmtId="0" fontId="7" fillId="0" borderId="11" xfId="66" applyNumberFormat="1" applyFont="1" applyFill="1" applyBorder="1" applyAlignment="1">
      <alignment horizontal="center" vertical="center" wrapText="1"/>
    </xf>
    <xf numFmtId="0" fontId="24" fillId="0" borderId="11" xfId="66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3" fillId="0" borderId="11" xfId="66" applyNumberFormat="1" applyFont="1" applyFill="1" applyBorder="1" applyAlignment="1">
      <alignment horizontal="center" vertical="center" wrapText="1"/>
    </xf>
    <xf numFmtId="2" fontId="104" fillId="34" borderId="11" xfId="66" applyNumberFormat="1" applyFont="1" applyFill="1" applyBorder="1" applyAlignment="1">
      <alignment horizontal="center" vertical="center" wrapText="1"/>
    </xf>
    <xf numFmtId="2" fontId="104" fillId="34" borderId="11" xfId="0" applyNumberFormat="1" applyFont="1" applyFill="1" applyBorder="1" applyAlignment="1">
      <alignment horizontal="center" vertical="center" wrapText="1"/>
    </xf>
    <xf numFmtId="0" fontId="6" fillId="36" borderId="11" xfId="65" applyNumberFormat="1" applyFont="1" applyFill="1" applyBorder="1" applyAlignment="1">
      <alignment horizontal="center" vertical="center" wrapText="1"/>
    </xf>
    <xf numFmtId="0" fontId="32" fillId="36" borderId="11" xfId="45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center" wrapText="1"/>
    </xf>
    <xf numFmtId="0" fontId="5" fillId="36" borderId="11" xfId="66" applyNumberFormat="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top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24" fillId="0" borderId="11" xfId="2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9" fillId="0" borderId="11" xfId="66" applyNumberFormat="1" applyFont="1" applyFill="1" applyBorder="1" applyAlignment="1">
      <alignment horizontal="center" vertical="center" wrapText="1"/>
    </xf>
    <xf numFmtId="0" fontId="7" fillId="0" borderId="11" xfId="20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 horizontal="center" vertical="center" wrapText="1"/>
    </xf>
    <xf numFmtId="0" fontId="4" fillId="0" borderId="11" xfId="66" applyNumberFormat="1" applyFont="1" applyFill="1" applyBorder="1" applyAlignment="1">
      <alignment horizontal="center" vertical="center" wrapText="1"/>
    </xf>
    <xf numFmtId="49" fontId="7" fillId="0" borderId="11" xfId="57" applyNumberFormat="1" applyFont="1" applyFill="1" applyBorder="1" applyAlignment="1">
      <alignment horizontal="center" vertical="center"/>
      <protection/>
    </xf>
    <xf numFmtId="2" fontId="7" fillId="0" borderId="11" xfId="66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24" fillId="0" borderId="11" xfId="66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0" borderId="0" xfId="66" applyNumberFormat="1" applyFont="1" applyFill="1" applyBorder="1" applyAlignment="1">
      <alignment horizontal="center" vertical="center" wrapText="1"/>
    </xf>
    <xf numFmtId="2" fontId="7" fillId="37" borderId="11" xfId="66" applyNumberFormat="1" applyFont="1" applyFill="1" applyBorder="1" applyAlignment="1">
      <alignment horizontal="center" vertical="center" wrapText="1"/>
    </xf>
    <xf numFmtId="0" fontId="100" fillId="36" borderId="11" xfId="66" applyNumberFormat="1" applyFont="1" applyFill="1" applyBorder="1" applyAlignment="1">
      <alignment horizontal="center" vertical="top" wrapText="1"/>
    </xf>
    <xf numFmtId="0" fontId="102" fillId="36" borderId="11" xfId="66" applyNumberFormat="1" applyFont="1" applyFill="1" applyBorder="1" applyAlignment="1">
      <alignment horizontal="center" vertical="top" wrapText="1"/>
    </xf>
    <xf numFmtId="0" fontId="103" fillId="0" borderId="11" xfId="66" applyNumberFormat="1" applyFont="1" applyFill="1" applyBorder="1" applyAlignment="1">
      <alignment horizontal="center" vertical="top" wrapText="1"/>
    </xf>
    <xf numFmtId="0" fontId="32" fillId="35" borderId="11" xfId="66" applyNumberFormat="1" applyFont="1" applyFill="1" applyBorder="1" applyAlignment="1">
      <alignment horizontal="center" vertical="center" wrapText="1"/>
    </xf>
    <xf numFmtId="49" fontId="5" fillId="35" borderId="11" xfId="2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32" fillId="36" borderId="11" xfId="66" applyNumberFormat="1" applyFont="1" applyFill="1" applyBorder="1" applyAlignment="1">
      <alignment horizontal="center" vertical="center" wrapText="1"/>
    </xf>
    <xf numFmtId="0" fontId="105" fillId="34" borderId="0" xfId="0" applyFont="1" applyFill="1" applyAlignment="1">
      <alignment horizontal="center" vertical="center" wrapText="1"/>
    </xf>
    <xf numFmtId="0" fontId="24" fillId="34" borderId="11" xfId="44" applyNumberFormat="1" applyFont="1" applyFill="1" applyBorder="1" applyAlignment="1">
      <alignment horizontal="center" vertical="center" wrapText="1"/>
    </xf>
    <xf numFmtId="49" fontId="24" fillId="34" borderId="11" xfId="20" applyNumberFormat="1" applyFont="1" applyFill="1" applyBorder="1" applyAlignment="1">
      <alignment horizontal="center" vertical="center" wrapText="1"/>
    </xf>
    <xf numFmtId="0" fontId="5" fillId="34" borderId="11" xfId="66" applyNumberFormat="1" applyFont="1" applyFill="1" applyBorder="1" applyAlignment="1">
      <alignment horizontal="center" vertical="center" wrapText="1"/>
    </xf>
    <xf numFmtId="2" fontId="32" fillId="34" borderId="11" xfId="66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vertical="center" wrapText="1"/>
    </xf>
    <xf numFmtId="0" fontId="33" fillId="0" borderId="11" xfId="21" applyFont="1" applyFill="1" applyBorder="1" applyAlignment="1">
      <alignment horizontal="left" vertical="distributed" wrapText="1"/>
    </xf>
    <xf numFmtId="49" fontId="104" fillId="0" borderId="11" xfId="57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left" vertical="center" wrapText="1"/>
    </xf>
    <xf numFmtId="2" fontId="98" fillId="0" borderId="0" xfId="0" applyNumberFormat="1" applyFont="1" applyFill="1" applyAlignment="1">
      <alignment vertical="top" wrapText="1"/>
    </xf>
    <xf numFmtId="0" fontId="24" fillId="0" borderId="11" xfId="44" applyNumberFormat="1" applyFont="1" applyFill="1" applyBorder="1" applyAlignment="1">
      <alignment horizontal="center" vertical="center" wrapText="1"/>
    </xf>
    <xf numFmtId="0" fontId="5" fillId="35" borderId="11" xfId="44" applyNumberFormat="1" applyFont="1" applyFill="1" applyBorder="1" applyAlignment="1">
      <alignment horizontal="center" vertical="top" wrapText="1"/>
    </xf>
    <xf numFmtId="0" fontId="100" fillId="35" borderId="11" xfId="57" applyFont="1" applyFill="1" applyBorder="1" applyAlignment="1">
      <alignment horizontal="center" vertical="center"/>
      <protection/>
    </xf>
    <xf numFmtId="0" fontId="101" fillId="35" borderId="11" xfId="66" applyNumberFormat="1" applyFont="1" applyFill="1" applyBorder="1" applyAlignment="1">
      <alignment horizontal="center" vertical="top" wrapText="1"/>
    </xf>
    <xf numFmtId="0" fontId="106" fillId="0" borderId="0" xfId="0" applyFont="1" applyFill="1" applyAlignment="1">
      <alignment vertical="top" wrapText="1"/>
    </xf>
    <xf numFmtId="0" fontId="100" fillId="36" borderId="11" xfId="57" applyFont="1" applyFill="1" applyBorder="1" applyAlignment="1">
      <alignment horizontal="center" vertical="center"/>
      <protection/>
    </xf>
    <xf numFmtId="0" fontId="6" fillId="36" borderId="11" xfId="66" applyNumberFormat="1" applyFont="1" applyFill="1" applyBorder="1" applyAlignment="1">
      <alignment horizontal="center" vertical="top" wrapText="1"/>
    </xf>
    <xf numFmtId="0" fontId="19" fillId="0" borderId="11" xfId="21" applyFont="1" applyFill="1" applyBorder="1" applyAlignment="1">
      <alignment horizontal="left" vertical="distributed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104" fillId="0" borderId="15" xfId="0" applyFont="1" applyBorder="1" applyAlignment="1">
      <alignment horizontal="center" vertical="center" wrapText="1"/>
    </xf>
    <xf numFmtId="49" fontId="7" fillId="0" borderId="15" xfId="57" applyNumberFormat="1" applyFont="1" applyFill="1" applyBorder="1" applyAlignment="1">
      <alignment horizontal="center" vertical="center"/>
      <protection/>
    </xf>
    <xf numFmtId="2" fontId="7" fillId="0" borderId="15" xfId="0" applyNumberFormat="1" applyFont="1" applyFill="1" applyBorder="1" applyAlignment="1">
      <alignment horizontal="center" vertical="center" wrapText="1"/>
    </xf>
    <xf numFmtId="0" fontId="24" fillId="0" borderId="15" xfId="21" applyFont="1" applyFill="1" applyBorder="1" applyAlignment="1">
      <alignment horizontal="center" vertical="distributed" wrapText="1"/>
    </xf>
    <xf numFmtId="0" fontId="7" fillId="0" borderId="15" xfId="66" applyNumberFormat="1" applyFont="1" applyFill="1" applyBorder="1" applyAlignment="1">
      <alignment horizontal="center" vertical="center" wrapText="1"/>
    </xf>
    <xf numFmtId="0" fontId="24" fillId="0" borderId="15" xfId="20" applyFont="1" applyFill="1" applyBorder="1" applyAlignment="1">
      <alignment horizontal="center" vertical="center" wrapText="1"/>
    </xf>
    <xf numFmtId="0" fontId="24" fillId="0" borderId="15" xfId="66" applyNumberFormat="1" applyFont="1" applyFill="1" applyBorder="1" applyAlignment="1">
      <alignment horizontal="center" vertical="center" wrapText="1"/>
    </xf>
    <xf numFmtId="0" fontId="101" fillId="36" borderId="11" xfId="66" applyNumberFormat="1" applyFont="1" applyFill="1" applyBorder="1" applyAlignment="1">
      <alignment horizontal="center" vertical="top" wrapText="1"/>
    </xf>
    <xf numFmtId="0" fontId="99" fillId="0" borderId="11" xfId="66" applyNumberFormat="1" applyFont="1" applyFill="1" applyBorder="1" applyAlignment="1">
      <alignment horizontal="center" vertical="top" wrapText="1"/>
    </xf>
    <xf numFmtId="0" fontId="104" fillId="0" borderId="11" xfId="0" applyFont="1" applyBorder="1" applyAlignment="1">
      <alignment horizontal="center" vertical="center"/>
    </xf>
    <xf numFmtId="0" fontId="19" fillId="0" borderId="11" xfId="2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0" fontId="19" fillId="0" borderId="11" xfId="66" applyNumberFormat="1" applyFont="1" applyFill="1" applyBorder="1" applyAlignment="1">
      <alignment horizontal="center" vertical="center" wrapText="1"/>
    </xf>
    <xf numFmtId="173" fontId="5" fillId="35" borderId="11" xfId="66" applyNumberFormat="1" applyFont="1" applyFill="1" applyBorder="1" applyAlignment="1">
      <alignment horizontal="center" vertical="center" wrapText="1"/>
    </xf>
    <xf numFmtId="2" fontId="32" fillId="35" borderId="11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top" wrapText="1"/>
    </xf>
    <xf numFmtId="0" fontId="34" fillId="36" borderId="11" xfId="65" applyNumberFormat="1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top" wrapText="1"/>
    </xf>
    <xf numFmtId="0" fontId="6" fillId="36" borderId="11" xfId="20" applyFont="1" applyFill="1" applyBorder="1" applyAlignment="1">
      <alignment horizontal="center" vertical="top" wrapText="1"/>
    </xf>
    <xf numFmtId="0" fontId="24" fillId="37" borderId="11" xfId="0" applyFont="1" applyFill="1" applyBorder="1" applyAlignment="1">
      <alignment horizontal="center" vertical="center" wrapText="1"/>
    </xf>
    <xf numFmtId="0" fontId="7" fillId="37" borderId="11" xfId="66" applyNumberFormat="1" applyFont="1" applyFill="1" applyBorder="1" applyAlignment="1">
      <alignment horizontal="center" vertical="center" wrapText="1"/>
    </xf>
    <xf numFmtId="0" fontId="24" fillId="37" borderId="11" xfId="20" applyFont="1" applyFill="1" applyBorder="1" applyAlignment="1">
      <alignment horizontal="center" vertical="center" wrapText="1"/>
    </xf>
    <xf numFmtId="49" fontId="7" fillId="37" borderId="11" xfId="57" applyNumberFormat="1" applyFont="1" applyFill="1" applyBorder="1" applyAlignment="1">
      <alignment horizontal="center" vertical="center"/>
      <protection/>
    </xf>
    <xf numFmtId="0" fontId="24" fillId="37" borderId="11" xfId="66" applyNumberFormat="1" applyFont="1" applyFill="1" applyBorder="1" applyAlignment="1">
      <alignment horizontal="center" vertical="center" wrapText="1"/>
    </xf>
    <xf numFmtId="49" fontId="7" fillId="34" borderId="11" xfId="57" applyNumberFormat="1" applyFont="1" applyFill="1" applyBorder="1" applyAlignment="1">
      <alignment horizontal="center" vertical="center"/>
      <protection/>
    </xf>
    <xf numFmtId="0" fontId="24" fillId="37" borderId="11" xfId="21" applyFont="1" applyFill="1" applyBorder="1" applyAlignment="1">
      <alignment horizontal="center" vertical="center" wrapText="1"/>
    </xf>
    <xf numFmtId="0" fontId="103" fillId="37" borderId="11" xfId="66" applyNumberFormat="1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03" fillId="34" borderId="11" xfId="66" applyNumberFormat="1" applyFont="1" applyFill="1" applyBorder="1" applyAlignment="1">
      <alignment horizontal="center" vertical="center" wrapText="1"/>
    </xf>
    <xf numFmtId="0" fontId="24" fillId="34" borderId="11" xfId="21" applyFont="1" applyFill="1" applyBorder="1" applyAlignment="1">
      <alignment horizontal="center" vertical="distributed" wrapText="1"/>
    </xf>
    <xf numFmtId="0" fontId="4" fillId="35" borderId="11" xfId="66" applyNumberFormat="1" applyFont="1" applyFill="1" applyBorder="1" applyAlignment="1">
      <alignment horizontal="center" vertical="center" wrapText="1"/>
    </xf>
    <xf numFmtId="0" fontId="104" fillId="35" borderId="11" xfId="66" applyNumberFormat="1" applyFont="1" applyFill="1" applyBorder="1" applyAlignment="1">
      <alignment horizontal="center" vertical="center" wrapText="1"/>
    </xf>
    <xf numFmtId="0" fontId="99" fillId="35" borderId="11" xfId="66" applyNumberFormat="1" applyFont="1" applyFill="1" applyBorder="1" applyAlignment="1">
      <alignment horizontal="center" vertical="center" wrapText="1"/>
    </xf>
    <xf numFmtId="0" fontId="106" fillId="0" borderId="0" xfId="0" applyFont="1" applyFill="1" applyAlignment="1">
      <alignment vertical="center" wrapText="1"/>
    </xf>
    <xf numFmtId="0" fontId="34" fillId="36" borderId="11" xfId="65" applyNumberFormat="1" applyFont="1" applyFill="1" applyBorder="1" applyAlignment="1">
      <alignment horizontal="center" vertical="top" wrapText="1"/>
    </xf>
    <xf numFmtId="2" fontId="7" fillId="0" borderId="11" xfId="66" applyNumberFormat="1" applyFont="1" applyFill="1" applyBorder="1" applyAlignment="1">
      <alignment horizontal="center" vertical="top" wrapText="1"/>
    </xf>
    <xf numFmtId="0" fontId="5" fillId="35" borderId="11" xfId="20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center" vertical="center" wrapText="1"/>
    </xf>
    <xf numFmtId="0" fontId="33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104" fillId="36" borderId="11" xfId="66" applyNumberFormat="1" applyFont="1" applyFill="1" applyBorder="1" applyAlignment="1">
      <alignment horizontal="center" vertical="center" wrapText="1"/>
    </xf>
    <xf numFmtId="0" fontId="103" fillId="36" borderId="11" xfId="66" applyNumberFormat="1" applyFont="1" applyFill="1" applyBorder="1" applyAlignment="1">
      <alignment horizontal="center" vertical="center" wrapText="1"/>
    </xf>
    <xf numFmtId="0" fontId="24" fillId="0" borderId="11" xfId="45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top" wrapText="1"/>
    </xf>
    <xf numFmtId="0" fontId="100" fillId="35" borderId="11" xfId="0" applyFont="1" applyFill="1" applyBorder="1" applyAlignment="1">
      <alignment horizontal="center" vertical="top" wrapText="1"/>
    </xf>
    <xf numFmtId="0" fontId="101" fillId="35" borderId="11" xfId="0" applyFont="1" applyFill="1" applyBorder="1" applyAlignment="1">
      <alignment horizontal="center" vertical="top" wrapText="1"/>
    </xf>
    <xf numFmtId="2" fontId="35" fillId="35" borderId="11" xfId="45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vertical="top" wrapText="1"/>
    </xf>
    <xf numFmtId="0" fontId="104" fillId="0" borderId="0" xfId="0" applyFont="1" applyFill="1" applyAlignment="1">
      <alignment vertical="top" wrapText="1"/>
    </xf>
    <xf numFmtId="0" fontId="99" fillId="0" borderId="0" xfId="0" applyFont="1" applyFill="1" applyAlignment="1">
      <alignment vertical="top" wrapText="1"/>
    </xf>
    <xf numFmtId="0" fontId="11" fillId="34" borderId="11" xfId="0" applyFont="1" applyFill="1" applyBorder="1" applyAlignment="1">
      <alignment/>
    </xf>
    <xf numFmtId="0" fontId="11" fillId="34" borderId="0" xfId="0" applyFont="1" applyFill="1" applyAlignment="1">
      <alignment/>
    </xf>
    <xf numFmtId="49" fontId="21" fillId="3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2" fontId="36" fillId="34" borderId="11" xfId="0" applyNumberFormat="1" applyFont="1" applyFill="1" applyBorder="1" applyAlignment="1">
      <alignment horizontal="left" vertical="center" wrapText="1"/>
    </xf>
    <xf numFmtId="0" fontId="24" fillId="37" borderId="11" xfId="21" applyFont="1" applyFill="1" applyBorder="1" applyAlignment="1">
      <alignment horizontal="center" vertical="distributed" wrapText="1"/>
    </xf>
    <xf numFmtId="0" fontId="98" fillId="0" borderId="0" xfId="0" applyFont="1" applyFill="1" applyAlignment="1">
      <alignment horizontal="center" vertical="top" wrapText="1"/>
    </xf>
    <xf numFmtId="2" fontId="36" fillId="0" borderId="11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0" fontId="10" fillId="34" borderId="11" xfId="43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11" fillId="33" borderId="0" xfId="0" applyNumberFormat="1" applyFont="1" applyFill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38" fillId="34" borderId="16" xfId="57" applyNumberFormat="1" applyFont="1" applyFill="1" applyBorder="1" applyAlignment="1">
      <alignment horizontal="center" vertical="center"/>
      <protection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7" xfId="57" applyNumberFormat="1" applyFont="1" applyFill="1" applyBorder="1" applyAlignment="1">
      <alignment horizontal="center" vertical="center"/>
      <protection/>
    </xf>
    <xf numFmtId="49" fontId="3" fillId="34" borderId="11" xfId="57" applyNumberFormat="1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 shrinkToFit="1"/>
    </xf>
    <xf numFmtId="0" fontId="18" fillId="34" borderId="11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66" applyNumberFormat="1" applyFont="1" applyFill="1" applyBorder="1" applyAlignment="1">
      <alignment horizontal="center" vertical="center" wrapText="1"/>
    </xf>
    <xf numFmtId="0" fontId="3" fillId="34" borderId="18" xfId="66" applyNumberFormat="1" applyFont="1" applyFill="1" applyBorder="1" applyAlignment="1">
      <alignment horizontal="center" vertical="center" wrapText="1"/>
    </xf>
    <xf numFmtId="0" fontId="3" fillId="34" borderId="15" xfId="66" applyNumberFormat="1" applyFont="1" applyFill="1" applyBorder="1" applyAlignment="1">
      <alignment horizontal="center" vertical="center" wrapText="1"/>
    </xf>
    <xf numFmtId="0" fontId="18" fillId="34" borderId="11" xfId="66" applyNumberFormat="1" applyFont="1" applyFill="1" applyBorder="1" applyAlignment="1">
      <alignment horizontal="center" vertical="center" wrapText="1"/>
    </xf>
    <xf numFmtId="0" fontId="3" fillId="34" borderId="16" xfId="66" applyNumberFormat="1" applyFont="1" applyFill="1" applyBorder="1" applyAlignment="1">
      <alignment horizontal="center" vertical="center" wrapText="1"/>
    </xf>
    <xf numFmtId="0" fontId="109" fillId="34" borderId="11" xfId="66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Alignment="1">
      <alignment horizontal="center"/>
    </xf>
    <xf numFmtId="17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3" fillId="32" borderId="11" xfId="0" applyNumberFormat="1" applyFont="1" applyFill="1" applyBorder="1" applyAlignment="1">
      <alignment horizontal="center" vertical="center" shrinkToFit="1"/>
    </xf>
    <xf numFmtId="172" fontId="3" fillId="34" borderId="11" xfId="0" applyNumberFormat="1" applyFont="1" applyFill="1" applyBorder="1" applyAlignment="1">
      <alignment horizontal="center" vertical="center" shrinkToFit="1"/>
    </xf>
    <xf numFmtId="3" fontId="18" fillId="32" borderId="11" xfId="0" applyNumberFormat="1" applyFont="1" applyFill="1" applyBorder="1" applyAlignment="1">
      <alignment horizontal="center" vertical="center" shrinkToFit="1"/>
    </xf>
    <xf numFmtId="173" fontId="32" fillId="35" borderId="11" xfId="66" applyNumberFormat="1" applyFont="1" applyFill="1" applyBorder="1" applyAlignment="1">
      <alignment horizontal="center" vertical="center" wrapText="1"/>
    </xf>
    <xf numFmtId="173" fontId="32" fillId="37" borderId="11" xfId="66" applyNumberFormat="1" applyFont="1" applyFill="1" applyBorder="1" applyAlignment="1">
      <alignment horizontal="center" vertical="center" wrapText="1"/>
    </xf>
    <xf numFmtId="173" fontId="32" fillId="36" borderId="11" xfId="66" applyNumberFormat="1" applyFont="1" applyFill="1" applyBorder="1" applyAlignment="1">
      <alignment horizontal="center" vertical="center" wrapText="1"/>
    </xf>
    <xf numFmtId="173" fontId="7" fillId="34" borderId="11" xfId="66" applyNumberFormat="1" applyFont="1" applyFill="1" applyBorder="1" applyAlignment="1">
      <alignment horizontal="center" vertical="center" wrapText="1"/>
    </xf>
    <xf numFmtId="173" fontId="7" fillId="37" borderId="11" xfId="66" applyNumberFormat="1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/>
    </xf>
    <xf numFmtId="0" fontId="24" fillId="36" borderId="11" xfId="66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6" fillId="36" borderId="11" xfId="21" applyFont="1" applyFill="1" applyBorder="1" applyAlignment="1">
      <alignment horizontal="center" vertical="center" wrapText="1"/>
    </xf>
    <xf numFmtId="2" fontId="100" fillId="36" borderId="11" xfId="66" applyNumberFormat="1" applyFont="1" applyFill="1" applyBorder="1" applyAlignment="1">
      <alignment horizontal="center" vertical="center" wrapText="1"/>
    </xf>
    <xf numFmtId="2" fontId="104" fillId="37" borderId="11" xfId="66" applyNumberFormat="1" applyFont="1" applyFill="1" applyBorder="1" applyAlignment="1">
      <alignment horizontal="center" vertical="center" wrapText="1"/>
    </xf>
    <xf numFmtId="0" fontId="110" fillId="34" borderId="11" xfId="0" applyFont="1" applyFill="1" applyBorder="1" applyAlignment="1">
      <alignment horizontal="center" vertical="center"/>
    </xf>
    <xf numFmtId="2" fontId="7" fillId="37" borderId="15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2" fontId="111" fillId="34" borderId="11" xfId="0" applyNumberFormat="1" applyFont="1" applyFill="1" applyBorder="1" applyAlignment="1">
      <alignment horizontal="left" vertical="center" wrapText="1"/>
    </xf>
    <xf numFmtId="0" fontId="99" fillId="0" borderId="11" xfId="0" applyFont="1" applyFill="1" applyBorder="1" applyAlignment="1">
      <alignment vertical="top" wrapText="1"/>
    </xf>
    <xf numFmtId="0" fontId="99" fillId="37" borderId="11" xfId="0" applyFont="1" applyFill="1" applyBorder="1" applyAlignment="1">
      <alignment vertical="top" wrapText="1"/>
    </xf>
    <xf numFmtId="0" fontId="24" fillId="0" borderId="11" xfId="0" applyFont="1" applyBorder="1" applyAlignment="1">
      <alignment/>
    </xf>
    <xf numFmtId="173" fontId="7" fillId="0" borderId="11" xfId="66" applyNumberFormat="1" applyFont="1" applyFill="1" applyBorder="1" applyAlignment="1">
      <alignment horizontal="center" vertical="center" wrapText="1"/>
    </xf>
    <xf numFmtId="2" fontId="7" fillId="37" borderId="11" xfId="45" applyNumberFormat="1" applyFont="1" applyFill="1" applyBorder="1" applyAlignment="1">
      <alignment horizontal="center" vertical="center" wrapText="1"/>
    </xf>
    <xf numFmtId="173" fontId="7" fillId="34" borderId="11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2" fontId="112" fillId="34" borderId="11" xfId="66" applyNumberFormat="1" applyFont="1" applyFill="1" applyBorder="1" applyAlignment="1">
      <alignment horizontal="center" vertical="center" wrapText="1"/>
    </xf>
    <xf numFmtId="2" fontId="112" fillId="34" borderId="11" xfId="0" applyNumberFormat="1" applyFont="1" applyFill="1" applyBorder="1" applyAlignment="1">
      <alignment horizontal="center" vertical="center" wrapText="1"/>
    </xf>
    <xf numFmtId="2" fontId="97" fillId="34" borderId="11" xfId="0" applyNumberFormat="1" applyFont="1" applyFill="1" applyBorder="1" applyAlignment="1">
      <alignment horizontal="center" vertical="center" wrapText="1"/>
    </xf>
    <xf numFmtId="2" fontId="97" fillId="34" borderId="11" xfId="66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113" fillId="34" borderId="11" xfId="0" applyFont="1" applyFill="1" applyBorder="1" applyAlignment="1">
      <alignment horizontal="center" vertical="center" wrapText="1"/>
    </xf>
    <xf numFmtId="2" fontId="18" fillId="34" borderId="11" xfId="66" applyNumberFormat="1" applyFont="1" applyFill="1" applyBorder="1" applyAlignment="1">
      <alignment horizontal="center" vertical="center" wrapText="1"/>
    </xf>
    <xf numFmtId="2" fontId="3" fillId="34" borderId="11" xfId="66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3" fillId="34" borderId="18" xfId="66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14" fillId="34" borderId="11" xfId="0" applyFont="1" applyFill="1" applyBorder="1" applyAlignment="1">
      <alignment horizontal="center" vertical="center"/>
    </xf>
    <xf numFmtId="173" fontId="36" fillId="34" borderId="11" xfId="0" applyNumberFormat="1" applyFont="1" applyFill="1" applyBorder="1" applyAlignment="1">
      <alignment horizontal="left" vertical="center" wrapText="1"/>
    </xf>
    <xf numFmtId="1" fontId="36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8" fillId="34" borderId="11" xfId="21" applyFont="1" applyFill="1" applyBorder="1" applyAlignment="1">
      <alignment horizontal="center" vertical="top" wrapText="1"/>
    </xf>
    <xf numFmtId="0" fontId="3" fillId="34" borderId="11" xfId="44" applyNumberFormat="1" applyFont="1" applyFill="1" applyBorder="1" applyAlignment="1">
      <alignment horizontal="center" vertical="top" wrapText="1"/>
    </xf>
    <xf numFmtId="0" fontId="3" fillId="34" borderId="11" xfId="21" applyFont="1" applyFill="1" applyBorder="1" applyAlignment="1">
      <alignment horizontal="center" vertical="center" wrapText="1"/>
    </xf>
    <xf numFmtId="0" fontId="3" fillId="34" borderId="11" xfId="21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/>
    </xf>
    <xf numFmtId="2" fontId="3" fillId="34" borderId="20" xfId="66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8" fillId="34" borderId="11" xfId="21" applyFont="1" applyFill="1" applyBorder="1" applyAlignment="1">
      <alignment horizontal="center" vertical="center" wrapText="1"/>
    </xf>
    <xf numFmtId="172" fontId="97" fillId="34" borderId="11" xfId="0" applyNumberFormat="1" applyFont="1" applyFill="1" applyBorder="1" applyAlignment="1">
      <alignment horizontal="center" vertical="center" shrinkToFit="1"/>
    </xf>
    <xf numFmtId="172" fontId="112" fillId="34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distributed" wrapText="1"/>
    </xf>
    <xf numFmtId="0" fontId="10" fillId="0" borderId="0" xfId="0" applyFont="1" applyFill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right" vertical="center"/>
    </xf>
    <xf numFmtId="49" fontId="9" fillId="32" borderId="15" xfId="0" applyNumberFormat="1" applyFont="1" applyFill="1" applyBorder="1" applyAlignment="1">
      <alignment horizontal="center" vertical="center" wrapText="1" shrinkToFit="1"/>
    </xf>
    <xf numFmtId="49" fontId="9" fillId="32" borderId="23" xfId="0" applyNumberFormat="1" applyFont="1" applyFill="1" applyBorder="1" applyAlignment="1">
      <alignment horizontal="center" vertical="center" wrapText="1" shrinkToFit="1"/>
    </xf>
    <xf numFmtId="49" fontId="9" fillId="32" borderId="13" xfId="0" applyNumberFormat="1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 shrinkToFit="1"/>
    </xf>
    <xf numFmtId="49" fontId="7" fillId="32" borderId="23" xfId="0" applyNumberFormat="1" applyFont="1" applyFill="1" applyBorder="1" applyAlignment="1">
      <alignment horizontal="center" vertical="center" wrapText="1" shrinkToFit="1"/>
    </xf>
    <xf numFmtId="49" fontId="7" fillId="32" borderId="13" xfId="0" applyNumberFormat="1" applyFont="1" applyFill="1" applyBorder="1" applyAlignment="1">
      <alignment horizontal="center" vertical="center" wrapText="1" shrinkToFit="1"/>
    </xf>
    <xf numFmtId="4" fontId="7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" fontId="7" fillId="37" borderId="11" xfId="66" applyNumberFormat="1" applyFont="1" applyFill="1" applyBorder="1" applyAlignment="1">
      <alignment horizontal="center" vertical="center" wrapText="1"/>
    </xf>
    <xf numFmtId="1" fontId="7" fillId="34" borderId="11" xfId="66" applyNumberFormat="1" applyFont="1" applyFill="1" applyBorder="1" applyAlignment="1">
      <alignment horizontal="center" vertical="center" wrapText="1"/>
    </xf>
    <xf numFmtId="1" fontId="32" fillId="35" borderId="11" xfId="66" applyNumberFormat="1" applyFont="1" applyFill="1" applyBorder="1" applyAlignment="1">
      <alignment horizontal="center" vertical="center" wrapText="1"/>
    </xf>
    <xf numFmtId="1" fontId="32" fillId="36" borderId="11" xfId="66" applyNumberFormat="1" applyFont="1" applyFill="1" applyBorder="1" applyAlignment="1">
      <alignment horizontal="center" vertical="center" wrapText="1"/>
    </xf>
    <xf numFmtId="2" fontId="97" fillId="34" borderId="20" xfId="66" applyNumberFormat="1" applyFont="1" applyFill="1" applyBorder="1" applyAlignment="1">
      <alignment horizontal="center" vertical="center" wrapText="1"/>
    </xf>
    <xf numFmtId="173" fontId="3" fillId="34" borderId="11" xfId="66" applyNumberFormat="1" applyFont="1" applyFill="1" applyBorder="1" applyAlignment="1">
      <alignment horizontal="center" vertical="center" wrapText="1"/>
    </xf>
    <xf numFmtId="173" fontId="18" fillId="34" borderId="11" xfId="0" applyNumberFormat="1" applyFont="1" applyFill="1" applyBorder="1" applyAlignment="1">
      <alignment horizontal="center" vertical="center" wrapText="1"/>
    </xf>
    <xf numFmtId="1" fontId="36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right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9" fillId="34" borderId="22" xfId="0" applyFont="1" applyFill="1" applyBorder="1" applyAlignment="1">
      <alignment horizontal="right" vertical="center"/>
    </xf>
    <xf numFmtId="49" fontId="9" fillId="34" borderId="15" xfId="0" applyNumberFormat="1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vertical="center" shrinkToFit="1"/>
    </xf>
    <xf numFmtId="0" fontId="10" fillId="34" borderId="11" xfId="0" applyFont="1" applyFill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shrinkToFit="1"/>
    </xf>
    <xf numFmtId="0" fontId="9" fillId="34" borderId="11" xfId="43" applyFont="1" applyFill="1" applyBorder="1" applyAlignment="1" applyProtection="1">
      <alignment horizontal="center" vertical="center" wrapText="1"/>
      <protection/>
    </xf>
    <xf numFmtId="0" fontId="18" fillId="34" borderId="11" xfId="43" applyFont="1" applyFill="1" applyBorder="1" applyAlignment="1" applyProtection="1">
      <alignment horizontal="center" vertical="center" wrapText="1"/>
      <protection/>
    </xf>
    <xf numFmtId="0" fontId="9" fillId="34" borderId="0" xfId="43" applyFont="1" applyFill="1" applyAlignment="1" applyProtection="1">
      <alignment horizontal="center" vertical="center" wrapText="1"/>
      <protection/>
    </xf>
    <xf numFmtId="0" fontId="18" fillId="34" borderId="13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horizontal="center" vertical="center" wrapText="1"/>
    </xf>
    <xf numFmtId="4" fontId="18" fillId="34" borderId="13" xfId="0" applyNumberFormat="1" applyFont="1" applyFill="1" applyBorder="1" applyAlignment="1">
      <alignment horizontal="center" vertical="center" shrinkToFit="1"/>
    </xf>
    <xf numFmtId="172" fontId="3" fillId="34" borderId="13" xfId="0" applyNumberFormat="1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vertical="center" shrinkToFit="1"/>
    </xf>
    <xf numFmtId="172" fontId="18" fillId="34" borderId="13" xfId="0" applyNumberFormat="1" applyFont="1" applyFill="1" applyBorder="1" applyAlignment="1">
      <alignment horizontal="center" vertical="center" shrinkToFit="1"/>
    </xf>
    <xf numFmtId="172" fontId="22" fillId="34" borderId="13" xfId="0" applyNumberFormat="1" applyFont="1" applyFill="1" applyBorder="1" applyAlignment="1">
      <alignment horizontal="left" vertical="center" shrinkToFit="1"/>
    </xf>
    <xf numFmtId="172" fontId="18" fillId="34" borderId="11" xfId="0" applyNumberFormat="1" applyFont="1" applyFill="1" applyBorder="1" applyAlignment="1">
      <alignment horizontal="center" vertical="center" shrinkToFit="1"/>
    </xf>
    <xf numFmtId="0" fontId="115" fillId="34" borderId="0" xfId="0" applyFont="1" applyFill="1" applyAlignment="1">
      <alignment horizontal="center" vertical="center" wrapText="1"/>
    </xf>
    <xf numFmtId="0" fontId="116" fillId="34" borderId="11" xfId="0" applyFont="1" applyFill="1" applyBorder="1" applyAlignment="1">
      <alignment horizontal="center" vertical="center"/>
    </xf>
    <xf numFmtId="0" fontId="116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left" vertical="center" shrinkToFit="1"/>
    </xf>
    <xf numFmtId="49" fontId="7" fillId="34" borderId="11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horizontal="left" vertical="center" shrinkToFit="1"/>
    </xf>
    <xf numFmtId="0" fontId="22" fillId="34" borderId="13" xfId="0" applyFont="1" applyFill="1" applyBorder="1" applyAlignment="1">
      <alignment horizontal="left" vertical="center" wrapText="1"/>
    </xf>
    <xf numFmtId="4" fontId="7" fillId="34" borderId="13" xfId="0" applyNumberFormat="1" applyFont="1" applyFill="1" applyBorder="1" applyAlignment="1">
      <alignment horizontal="left" vertical="center" shrinkToFit="1"/>
    </xf>
    <xf numFmtId="0" fontId="9" fillId="34" borderId="13" xfId="0" applyFont="1" applyFill="1" applyBorder="1" applyAlignment="1">
      <alignment vertical="center" shrinkToFit="1"/>
    </xf>
    <xf numFmtId="0" fontId="23" fillId="34" borderId="13" xfId="0" applyFont="1" applyFill="1" applyBorder="1" applyAlignment="1">
      <alignment horizontal="left" vertical="center" wrapText="1"/>
    </xf>
    <xf numFmtId="4" fontId="22" fillId="34" borderId="11" xfId="0" applyNumberFormat="1" applyFont="1" applyFill="1" applyBorder="1" applyAlignment="1">
      <alignment horizontal="left" vertical="center" shrinkToFit="1"/>
    </xf>
    <xf numFmtId="4" fontId="117" fillId="34" borderId="11" xfId="0" applyNumberFormat="1" applyFont="1" applyFill="1" applyBorder="1" applyAlignment="1">
      <alignment horizontal="left" vertical="center" shrinkToFit="1"/>
    </xf>
    <xf numFmtId="0" fontId="115" fillId="34" borderId="11" xfId="0" applyFont="1" applyFill="1" applyBorder="1" applyAlignment="1">
      <alignment horizontal="center" vertical="center"/>
    </xf>
    <xf numFmtId="0" fontId="118" fillId="34" borderId="11" xfId="0" applyFont="1" applyFill="1" applyBorder="1" applyAlignment="1">
      <alignment horizontal="center" vertical="center" wrapText="1"/>
    </xf>
    <xf numFmtId="0" fontId="115" fillId="34" borderId="11" xfId="0" applyFont="1" applyFill="1" applyBorder="1" applyAlignment="1">
      <alignment horizontal="center" vertical="center" wrapText="1"/>
    </xf>
    <xf numFmtId="0" fontId="10" fillId="34" borderId="11" xfId="54" applyNumberFormat="1" applyFont="1" applyFill="1" applyBorder="1" applyAlignment="1">
      <alignment horizontal="center" vertical="center" wrapText="1"/>
      <protection/>
    </xf>
    <xf numFmtId="4" fontId="97" fillId="34" borderId="13" xfId="0" applyNumberFormat="1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vertical="center" wrapText="1"/>
    </xf>
    <xf numFmtId="0" fontId="9" fillId="34" borderId="0" xfId="0" applyFont="1" applyFill="1" applyAlignment="1">
      <alignment vertical="center"/>
    </xf>
    <xf numFmtId="0" fontId="24" fillId="34" borderId="0" xfId="0" applyFont="1" applyFill="1" applyAlignment="1">
      <alignment vertical="top" wrapText="1"/>
    </xf>
    <xf numFmtId="0" fontId="9" fillId="34" borderId="0" xfId="0" applyFont="1" applyFill="1" applyBorder="1" applyAlignment="1">
      <alignment horizontal="right" vertical="center" wrapText="1"/>
    </xf>
    <xf numFmtId="0" fontId="0" fillId="34" borderId="0" xfId="0" applyFill="1" applyAlignment="1">
      <alignment horizontal="right" wrapText="1"/>
    </xf>
    <xf numFmtId="0" fontId="17" fillId="34" borderId="0" xfId="0" applyFont="1" applyFill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2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173" fontId="18" fillId="34" borderId="11" xfId="66" applyNumberFormat="1" applyFont="1" applyFill="1" applyBorder="1" applyAlignment="1">
      <alignment horizontal="center" vertical="center" wrapText="1"/>
    </xf>
    <xf numFmtId="0" fontId="29" fillId="34" borderId="11" xfId="21" applyFont="1" applyFill="1" applyBorder="1" applyAlignment="1">
      <alignment horizontal="center" vertical="center" wrapText="1"/>
    </xf>
    <xf numFmtId="0" fontId="26" fillId="34" borderId="11" xfId="21" applyFont="1" applyFill="1" applyBorder="1" applyAlignment="1">
      <alignment horizontal="center" vertical="center" wrapText="1"/>
    </xf>
    <xf numFmtId="0" fontId="26" fillId="34" borderId="11" xfId="21" applyFont="1" applyFill="1" applyBorder="1" applyAlignment="1">
      <alignment horizontal="center" vertical="top" wrapText="1"/>
    </xf>
    <xf numFmtId="0" fontId="26" fillId="34" borderId="15" xfId="21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" vertical="center"/>
    </xf>
    <xf numFmtId="0" fontId="3" fillId="34" borderId="20" xfId="66" applyNumberFormat="1" applyFont="1" applyFill="1" applyBorder="1" applyAlignment="1">
      <alignment horizontal="center" vertical="center" wrapText="1"/>
    </xf>
    <xf numFmtId="173" fontId="18" fillId="34" borderId="25" xfId="66" applyNumberFormat="1" applyFont="1" applyFill="1" applyBorder="1" applyAlignment="1">
      <alignment horizontal="center" vertical="center" wrapText="1"/>
    </xf>
    <xf numFmtId="173" fontId="36" fillId="34" borderId="11" xfId="66" applyNumberFormat="1" applyFont="1" applyFill="1" applyBorder="1" applyAlignment="1">
      <alignment horizontal="left" vertical="center" wrapText="1"/>
    </xf>
    <xf numFmtId="0" fontId="26" fillId="34" borderId="23" xfId="21" applyFont="1" applyFill="1" applyBorder="1" applyAlignment="1">
      <alignment horizontal="center" vertical="top" wrapText="1"/>
    </xf>
    <xf numFmtId="0" fontId="18" fillId="34" borderId="26" xfId="0" applyFont="1" applyFill="1" applyBorder="1" applyAlignment="1">
      <alignment horizontal="center" vertical="center"/>
    </xf>
    <xf numFmtId="0" fontId="3" fillId="34" borderId="27" xfId="66" applyNumberFormat="1" applyFont="1" applyFill="1" applyBorder="1" applyAlignment="1">
      <alignment horizontal="center" vertical="center" wrapText="1"/>
    </xf>
    <xf numFmtId="2" fontId="18" fillId="34" borderId="28" xfId="66" applyNumberFormat="1" applyFont="1" applyFill="1" applyBorder="1" applyAlignment="1">
      <alignment horizontal="center" vertical="center" wrapText="1"/>
    </xf>
    <xf numFmtId="173" fontId="18" fillId="34" borderId="13" xfId="0" applyNumberFormat="1" applyFont="1" applyFill="1" applyBorder="1" applyAlignment="1">
      <alignment horizontal="center" vertical="center" wrapText="1"/>
    </xf>
    <xf numFmtId="0" fontId="29" fillId="34" borderId="13" xfId="44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29" xfId="66" applyNumberFormat="1" applyFont="1" applyFill="1" applyBorder="1" applyAlignment="1">
      <alignment horizontal="center" vertical="center" wrapText="1"/>
    </xf>
    <xf numFmtId="0" fontId="18" fillId="34" borderId="15" xfId="44" applyNumberFormat="1" applyFont="1" applyFill="1" applyBorder="1" applyAlignment="1">
      <alignment horizontal="center" vertical="top" wrapText="1"/>
    </xf>
    <xf numFmtId="2" fontId="18" fillId="34" borderId="25" xfId="66" applyNumberFormat="1" applyFont="1" applyFill="1" applyBorder="1" applyAlignment="1">
      <alignment horizontal="center" vertical="center" wrapText="1"/>
    </xf>
    <xf numFmtId="0" fontId="24" fillId="34" borderId="13" xfId="21" applyFont="1" applyFill="1" applyBorder="1" applyAlignment="1">
      <alignment horizontal="center" vertical="center" wrapText="1"/>
    </xf>
    <xf numFmtId="0" fontId="18" fillId="34" borderId="15" xfId="21" applyFont="1" applyFill="1" applyBorder="1" applyAlignment="1">
      <alignment horizontal="center" vertical="center" wrapText="1"/>
    </xf>
    <xf numFmtId="2" fontId="18" fillId="34" borderId="20" xfId="66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3" fillId="34" borderId="13" xfId="66" applyNumberFormat="1" applyFont="1" applyFill="1" applyBorder="1" applyAlignment="1">
      <alignment horizontal="center" vertical="center" wrapText="1"/>
    </xf>
    <xf numFmtId="2" fontId="3" fillId="34" borderId="29" xfId="66" applyNumberFormat="1" applyFont="1" applyFill="1" applyBorder="1" applyAlignment="1">
      <alignment horizontal="center" vertical="center" wrapText="1"/>
    </xf>
    <xf numFmtId="0" fontId="18" fillId="34" borderId="15" xfId="21" applyFont="1" applyFill="1" applyBorder="1" applyAlignment="1">
      <alignment horizontal="center" vertical="top" wrapText="1"/>
    </xf>
    <xf numFmtId="49" fontId="18" fillId="34" borderId="19" xfId="0" applyNumberFormat="1" applyFont="1" applyFill="1" applyBorder="1" applyAlignment="1">
      <alignment horizontal="center" vertical="center"/>
    </xf>
    <xf numFmtId="0" fontId="3" fillId="34" borderId="17" xfId="66" applyNumberFormat="1" applyFont="1" applyFill="1" applyBorder="1" applyAlignment="1">
      <alignment horizontal="center" vertical="center" wrapText="1"/>
    </xf>
    <xf numFmtId="2" fontId="3" fillId="34" borderId="24" xfId="66" applyNumberFormat="1" applyFont="1" applyFill="1" applyBorder="1" applyAlignment="1">
      <alignment horizontal="center" vertical="center" wrapText="1"/>
    </xf>
    <xf numFmtId="173" fontId="3" fillId="34" borderId="14" xfId="66" applyNumberFormat="1" applyFont="1" applyFill="1" applyBorder="1" applyAlignment="1">
      <alignment horizontal="center" vertical="center" wrapText="1"/>
    </xf>
    <xf numFmtId="0" fontId="18" fillId="34" borderId="11" xfId="2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2" fontId="18" fillId="34" borderId="24" xfId="66" applyNumberFormat="1" applyFont="1" applyFill="1" applyBorder="1" applyAlignment="1">
      <alignment horizontal="center" vertical="center" wrapText="1"/>
    </xf>
    <xf numFmtId="2" fontId="112" fillId="34" borderId="24" xfId="66" applyNumberFormat="1" applyFont="1" applyFill="1" applyBorder="1" applyAlignment="1">
      <alignment horizontal="center" vertical="center" wrapText="1"/>
    </xf>
    <xf numFmtId="0" fontId="18" fillId="34" borderId="11" xfId="21" applyFont="1" applyFill="1" applyBorder="1" applyAlignment="1">
      <alignment horizontal="center" vertical="distributed" wrapText="1"/>
    </xf>
    <xf numFmtId="0" fontId="6" fillId="34" borderId="11" xfId="0" applyFont="1" applyFill="1" applyBorder="1" applyAlignment="1">
      <alignment horizontal="center" vertical="center" wrapText="1"/>
    </xf>
    <xf numFmtId="49" fontId="18" fillId="34" borderId="11" xfId="57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49" fontId="18" fillId="34" borderId="16" xfId="57" applyNumberFormat="1" applyFont="1" applyFill="1" applyBorder="1" applyAlignment="1">
      <alignment horizontal="center" vertical="center"/>
      <protection/>
    </xf>
    <xf numFmtId="0" fontId="18" fillId="34" borderId="13" xfId="66" applyNumberFormat="1" applyFont="1" applyFill="1" applyBorder="1" applyAlignment="1">
      <alignment horizontal="center" vertical="center" wrapText="1"/>
    </xf>
    <xf numFmtId="2" fontId="18" fillId="34" borderId="18" xfId="66" applyNumberFormat="1" applyFont="1" applyFill="1" applyBorder="1" applyAlignment="1">
      <alignment horizontal="center" vertical="center" wrapText="1"/>
    </xf>
    <xf numFmtId="2" fontId="3" fillId="34" borderId="14" xfId="66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6" fillId="34" borderId="11" xfId="21" applyFont="1" applyFill="1" applyBorder="1" applyAlignment="1">
      <alignment horizontal="center" vertical="center" wrapText="1"/>
    </xf>
    <xf numFmtId="0" fontId="6" fillId="34" borderId="13" xfId="2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2" fontId="18" fillId="34" borderId="29" xfId="66" applyNumberFormat="1" applyFont="1" applyFill="1" applyBorder="1" applyAlignment="1">
      <alignment horizontal="center" vertical="center" wrapText="1"/>
    </xf>
    <xf numFmtId="0" fontId="26" fillId="34" borderId="15" xfId="2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3" fillId="34" borderId="19" xfId="66" applyNumberFormat="1" applyFont="1" applyFill="1" applyBorder="1" applyAlignment="1">
      <alignment horizontal="center" vertical="center" wrapText="1"/>
    </xf>
    <xf numFmtId="49" fontId="38" fillId="34" borderId="26" xfId="57" applyNumberFormat="1" applyFont="1" applyFill="1" applyBorder="1" applyAlignment="1">
      <alignment horizontal="center" vertical="center"/>
      <protection/>
    </xf>
    <xf numFmtId="0" fontId="3" fillId="34" borderId="23" xfId="66" applyNumberFormat="1" applyFont="1" applyFill="1" applyBorder="1" applyAlignment="1">
      <alignment horizontal="center" vertical="center" wrapText="1"/>
    </xf>
    <xf numFmtId="2" fontId="3" fillId="34" borderId="27" xfId="66" applyNumberFormat="1" applyFont="1" applyFill="1" applyBorder="1" applyAlignment="1">
      <alignment horizontal="center" vertical="center" wrapText="1"/>
    </xf>
    <xf numFmtId="2" fontId="3" fillId="34" borderId="23" xfId="66" applyNumberFormat="1" applyFont="1" applyFill="1" applyBorder="1" applyAlignment="1">
      <alignment horizontal="center" vertical="center" wrapText="1"/>
    </xf>
    <xf numFmtId="2" fontId="97" fillId="34" borderId="27" xfId="66" applyNumberFormat="1" applyFont="1" applyFill="1" applyBorder="1" applyAlignment="1">
      <alignment horizontal="center" vertical="center" wrapText="1"/>
    </xf>
    <xf numFmtId="0" fontId="6" fillId="34" borderId="11" xfId="21" applyFont="1" applyFill="1" applyBorder="1" applyAlignment="1">
      <alignment horizontal="center" vertical="distributed" wrapText="1"/>
    </xf>
    <xf numFmtId="2" fontId="7" fillId="34" borderId="11" xfId="0" applyNumberFormat="1" applyFont="1" applyFill="1" applyBorder="1" applyAlignment="1">
      <alignment horizontal="left" vertical="center" wrapText="1"/>
    </xf>
    <xf numFmtId="2" fontId="7" fillId="34" borderId="11" xfId="66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top" wrapText="1"/>
    </xf>
    <xf numFmtId="0" fontId="20" fillId="34" borderId="11" xfId="21" applyFont="1" applyFill="1" applyBorder="1" applyAlignment="1">
      <alignment horizontal="center" vertical="center" wrapText="1"/>
    </xf>
    <xf numFmtId="0" fontId="18" fillId="34" borderId="11" xfId="57" applyFont="1" applyFill="1" applyBorder="1" applyAlignment="1">
      <alignment horizontal="center" vertical="center"/>
      <protection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7" xfId="66" applyNumberFormat="1" applyFont="1" applyFill="1" applyBorder="1" applyAlignment="1">
      <alignment horizontal="center" vertical="center" wrapText="1"/>
    </xf>
    <xf numFmtId="2" fontId="18" fillId="34" borderId="14" xfId="66" applyNumberFormat="1" applyFont="1" applyFill="1" applyBorder="1" applyAlignment="1">
      <alignment horizontal="center" vertical="center" wrapText="1"/>
    </xf>
    <xf numFmtId="0" fontId="7" fillId="34" borderId="11" xfId="21" applyFont="1" applyFill="1" applyBorder="1" applyAlignment="1">
      <alignment horizontal="center" vertical="center" wrapText="1"/>
    </xf>
    <xf numFmtId="2" fontId="112" fillId="34" borderId="18" xfId="66" applyNumberFormat="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6" xfId="66" applyNumberFormat="1" applyFont="1" applyFill="1" applyBorder="1" applyAlignment="1">
      <alignment horizontal="center" vertical="center" wrapText="1"/>
    </xf>
    <xf numFmtId="49" fontId="18" fillId="34" borderId="15" xfId="57" applyNumberFormat="1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97" fillId="34" borderId="0" xfId="0" applyFont="1" applyFill="1" applyAlignment="1">
      <alignment vertical="top" wrapText="1"/>
    </xf>
    <xf numFmtId="184" fontId="3" fillId="34" borderId="0" xfId="0" applyNumberFormat="1" applyFont="1" applyFill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Приложе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3">
      <selection activeCell="B19" sqref="B19:G19"/>
    </sheetView>
  </sheetViews>
  <sheetFormatPr defaultColWidth="8.88671875" defaultRowHeight="12.75"/>
  <cols>
    <col min="1" max="1" width="18.10546875" style="18" customWidth="1"/>
    <col min="2" max="2" width="2.6640625" style="18" customWidth="1"/>
    <col min="3" max="3" width="3.3359375" style="18" customWidth="1"/>
    <col min="4" max="6" width="4.4453125" style="18" customWidth="1"/>
    <col min="7" max="7" width="15.5546875" style="18" customWidth="1"/>
    <col min="8" max="8" width="9.77734375" style="19" customWidth="1"/>
    <col min="9" max="9" width="9.99609375" style="2" customWidth="1"/>
    <col min="10" max="10" width="8.88671875" style="2" customWidth="1"/>
    <col min="11" max="11" width="14.6640625" style="2" bestFit="1" customWidth="1"/>
    <col min="12" max="12" width="14.21484375" style="2" bestFit="1" customWidth="1"/>
    <col min="13" max="16384" width="8.88671875" style="2" customWidth="1"/>
  </cols>
  <sheetData>
    <row r="1" spans="1:11" ht="89.25" customHeight="1">
      <c r="A1" s="4"/>
      <c r="B1" s="4"/>
      <c r="C1" s="26"/>
      <c r="D1" s="26"/>
      <c r="E1" s="330" t="s">
        <v>572</v>
      </c>
      <c r="F1" s="330"/>
      <c r="G1" s="330"/>
      <c r="H1" s="330"/>
      <c r="I1" s="330"/>
      <c r="J1" s="25"/>
      <c r="K1" s="25"/>
    </row>
    <row r="2" spans="1:9" ht="76.5" customHeight="1">
      <c r="A2" s="331" t="s">
        <v>579</v>
      </c>
      <c r="B2" s="331"/>
      <c r="C2" s="331"/>
      <c r="D2" s="331"/>
      <c r="E2" s="331"/>
      <c r="F2" s="331"/>
      <c r="G2" s="331"/>
      <c r="H2" s="331"/>
      <c r="I2" s="331"/>
    </row>
    <row r="3" spans="1:8" ht="13.5" customHeight="1">
      <c r="A3" s="3"/>
      <c r="B3" s="3"/>
      <c r="C3" s="3"/>
      <c r="D3" s="3"/>
      <c r="E3" s="3"/>
      <c r="F3" s="3"/>
      <c r="G3" s="3"/>
      <c r="H3" s="4"/>
    </row>
    <row r="4" spans="1:9" ht="78" customHeight="1">
      <c r="A4" s="1" t="s">
        <v>20</v>
      </c>
      <c r="B4" s="314" t="s">
        <v>16</v>
      </c>
      <c r="C4" s="314"/>
      <c r="D4" s="314"/>
      <c r="E4" s="314"/>
      <c r="F4" s="314"/>
      <c r="G4" s="314"/>
      <c r="H4" s="243" t="s">
        <v>492</v>
      </c>
      <c r="I4" s="243" t="s">
        <v>559</v>
      </c>
    </row>
    <row r="5" spans="1:9" ht="51" customHeight="1">
      <c r="A5" s="31" t="s">
        <v>23</v>
      </c>
      <c r="B5" s="325" t="s">
        <v>77</v>
      </c>
      <c r="C5" s="326"/>
      <c r="D5" s="326"/>
      <c r="E5" s="326"/>
      <c r="F5" s="326"/>
      <c r="G5" s="326"/>
      <c r="H5" s="38">
        <v>8195192.83</v>
      </c>
      <c r="I5" s="38">
        <v>-2718394.36</v>
      </c>
    </row>
    <row r="6" spans="1:9" ht="33.75" customHeight="1">
      <c r="A6" s="31" t="s">
        <v>65</v>
      </c>
      <c r="B6" s="325" t="s">
        <v>79</v>
      </c>
      <c r="C6" s="326"/>
      <c r="D6" s="326"/>
      <c r="E6" s="326"/>
      <c r="F6" s="326"/>
      <c r="G6" s="326"/>
      <c r="H6" s="40"/>
      <c r="I6" s="33"/>
    </row>
    <row r="7" spans="1:11" s="15" customFormat="1" ht="42" customHeight="1">
      <c r="A7" s="30" t="s">
        <v>66</v>
      </c>
      <c r="B7" s="313" t="s">
        <v>491</v>
      </c>
      <c r="C7" s="314"/>
      <c r="D7" s="314"/>
      <c r="E7" s="314"/>
      <c r="F7" s="314"/>
      <c r="G7" s="314"/>
      <c r="H7" s="36"/>
      <c r="I7" s="35"/>
      <c r="K7" s="16"/>
    </row>
    <row r="8" spans="1:9" ht="55.5" customHeight="1">
      <c r="A8" s="30" t="s">
        <v>116</v>
      </c>
      <c r="B8" s="313" t="s">
        <v>121</v>
      </c>
      <c r="C8" s="314"/>
      <c r="D8" s="314"/>
      <c r="E8" s="314"/>
      <c r="F8" s="314"/>
      <c r="G8" s="314"/>
      <c r="H8" s="36"/>
      <c r="I8" s="37"/>
    </row>
    <row r="9" spans="1:9" ht="62.25" customHeight="1">
      <c r="A9" s="30" t="s">
        <v>67</v>
      </c>
      <c r="B9" s="315" t="s">
        <v>125</v>
      </c>
      <c r="C9" s="316"/>
      <c r="D9" s="316"/>
      <c r="E9" s="316"/>
      <c r="F9" s="316"/>
      <c r="G9" s="317"/>
      <c r="H9" s="36"/>
      <c r="I9" s="37"/>
    </row>
    <row r="10" spans="1:9" ht="58.5" customHeight="1">
      <c r="A10" s="30" t="s">
        <v>117</v>
      </c>
      <c r="B10" s="313" t="s">
        <v>122</v>
      </c>
      <c r="C10" s="314"/>
      <c r="D10" s="314"/>
      <c r="E10" s="314"/>
      <c r="F10" s="314"/>
      <c r="G10" s="314"/>
      <c r="H10" s="36"/>
      <c r="I10" s="37"/>
    </row>
    <row r="11" spans="1:9" ht="55.5" customHeight="1">
      <c r="A11" s="31" t="s">
        <v>128</v>
      </c>
      <c r="B11" s="327" t="s">
        <v>587</v>
      </c>
      <c r="C11" s="328"/>
      <c r="D11" s="328"/>
      <c r="E11" s="328"/>
      <c r="F11" s="328"/>
      <c r="G11" s="329"/>
      <c r="H11" s="39"/>
      <c r="I11" s="37"/>
    </row>
    <row r="12" spans="1:9" ht="58.5" customHeight="1">
      <c r="A12" s="30" t="s">
        <v>129</v>
      </c>
      <c r="B12" s="315" t="s">
        <v>586</v>
      </c>
      <c r="C12" s="323"/>
      <c r="D12" s="323"/>
      <c r="E12" s="323"/>
      <c r="F12" s="323"/>
      <c r="G12" s="324"/>
      <c r="H12" s="36"/>
      <c r="I12" s="37"/>
    </row>
    <row r="13" spans="1:9" ht="69" customHeight="1">
      <c r="A13" s="30" t="s">
        <v>127</v>
      </c>
      <c r="B13" s="315" t="s">
        <v>585</v>
      </c>
      <c r="C13" s="318"/>
      <c r="D13" s="318"/>
      <c r="E13" s="318"/>
      <c r="F13" s="318"/>
      <c r="G13" s="319"/>
      <c r="H13" s="36"/>
      <c r="I13" s="37"/>
    </row>
    <row r="14" spans="1:9" s="17" customFormat="1" ht="68.25" customHeight="1">
      <c r="A14" s="30" t="s">
        <v>131</v>
      </c>
      <c r="B14" s="320" t="s">
        <v>584</v>
      </c>
      <c r="C14" s="321"/>
      <c r="D14" s="321"/>
      <c r="E14" s="321"/>
      <c r="F14" s="321"/>
      <c r="G14" s="322"/>
      <c r="H14" s="36"/>
      <c r="I14" s="35"/>
    </row>
    <row r="15" spans="1:9" ht="76.5" customHeight="1">
      <c r="A15" s="30" t="s">
        <v>130</v>
      </c>
      <c r="B15" s="320" t="s">
        <v>583</v>
      </c>
      <c r="C15" s="332"/>
      <c r="D15" s="332"/>
      <c r="E15" s="332"/>
      <c r="F15" s="332"/>
      <c r="G15" s="333"/>
      <c r="H15" s="36"/>
      <c r="I15" s="37"/>
    </row>
    <row r="16" spans="1:9" ht="39.75" customHeight="1">
      <c r="A16" s="31" t="s">
        <v>68</v>
      </c>
      <c r="B16" s="325" t="s">
        <v>588</v>
      </c>
      <c r="C16" s="326"/>
      <c r="D16" s="326"/>
      <c r="E16" s="326"/>
      <c r="F16" s="326"/>
      <c r="G16" s="326"/>
      <c r="H16" s="38">
        <f>H17+H20</f>
        <v>8195192.829999983</v>
      </c>
      <c r="I16" s="38">
        <f>I17+I20</f>
        <v>-2718394.3599999845</v>
      </c>
    </row>
    <row r="17" spans="1:11" ht="40.5" customHeight="1">
      <c r="A17" s="30" t="s">
        <v>69</v>
      </c>
      <c r="B17" s="313" t="s">
        <v>19</v>
      </c>
      <c r="C17" s="313"/>
      <c r="D17" s="313"/>
      <c r="E17" s="313"/>
      <c r="F17" s="313"/>
      <c r="G17" s="313"/>
      <c r="H17" s="34">
        <v>-302332619.1</v>
      </c>
      <c r="I17" s="34">
        <v>-256543792.07</v>
      </c>
      <c r="K17" s="13"/>
    </row>
    <row r="18" spans="1:11" ht="39.75" customHeight="1">
      <c r="A18" s="30" t="s">
        <v>70</v>
      </c>
      <c r="B18" s="315" t="s">
        <v>22</v>
      </c>
      <c r="C18" s="318"/>
      <c r="D18" s="318"/>
      <c r="E18" s="318"/>
      <c r="F18" s="318"/>
      <c r="G18" s="319"/>
      <c r="H18" s="34">
        <v>-302332619.1</v>
      </c>
      <c r="I18" s="34">
        <v>-256543792.07</v>
      </c>
      <c r="K18" s="13"/>
    </row>
    <row r="19" spans="1:11" ht="51.75" customHeight="1">
      <c r="A19" s="30" t="s">
        <v>118</v>
      </c>
      <c r="B19" s="315" t="s">
        <v>123</v>
      </c>
      <c r="C19" s="318"/>
      <c r="D19" s="318"/>
      <c r="E19" s="318"/>
      <c r="F19" s="318"/>
      <c r="G19" s="319"/>
      <c r="H19" s="34">
        <v>-302332619.1</v>
      </c>
      <c r="I19" s="34">
        <v>-256543792.07</v>
      </c>
      <c r="K19" s="269"/>
    </row>
    <row r="20" spans="1:9" ht="30.75" customHeight="1">
      <c r="A20" s="30" t="s">
        <v>71</v>
      </c>
      <c r="B20" s="313" t="s">
        <v>119</v>
      </c>
      <c r="C20" s="314"/>
      <c r="D20" s="314"/>
      <c r="E20" s="314"/>
      <c r="F20" s="314"/>
      <c r="G20" s="314"/>
      <c r="H20" s="34">
        <v>310527811.93</v>
      </c>
      <c r="I20" s="34">
        <v>253825397.71</v>
      </c>
    </row>
    <row r="21" spans="1:9" ht="35.25" customHeight="1">
      <c r="A21" s="30" t="s">
        <v>72</v>
      </c>
      <c r="B21" s="313" t="s">
        <v>126</v>
      </c>
      <c r="C21" s="313"/>
      <c r="D21" s="313"/>
      <c r="E21" s="313"/>
      <c r="F21" s="313"/>
      <c r="G21" s="313"/>
      <c r="H21" s="34">
        <v>310527811.93</v>
      </c>
      <c r="I21" s="34">
        <v>253825397.71</v>
      </c>
    </row>
    <row r="22" spans="1:12" ht="40.5" customHeight="1">
      <c r="A22" s="30" t="s">
        <v>120</v>
      </c>
      <c r="B22" s="313" t="s">
        <v>124</v>
      </c>
      <c r="C22" s="314"/>
      <c r="D22" s="314"/>
      <c r="E22" s="314"/>
      <c r="F22" s="314"/>
      <c r="G22" s="314"/>
      <c r="H22" s="34">
        <v>310527811.93</v>
      </c>
      <c r="I22" s="34">
        <v>253825397.71</v>
      </c>
      <c r="L22" s="259"/>
    </row>
    <row r="23" spans="8:9" ht="15">
      <c r="H23" s="20"/>
      <c r="I23" s="21"/>
    </row>
    <row r="24" ht="15">
      <c r="H24" s="18"/>
    </row>
    <row r="25" ht="15">
      <c r="H25" s="18"/>
    </row>
    <row r="26" ht="15">
      <c r="H26" s="18"/>
    </row>
    <row r="27" ht="15">
      <c r="H27" s="18"/>
    </row>
    <row r="28" ht="15">
      <c r="H28" s="258"/>
    </row>
    <row r="29" ht="15">
      <c r="H29" s="18"/>
    </row>
    <row r="30" ht="15">
      <c r="H30" s="18"/>
    </row>
    <row r="31" ht="15">
      <c r="H31" s="18"/>
    </row>
    <row r="32" ht="15">
      <c r="H32" s="18"/>
    </row>
    <row r="33" ht="15">
      <c r="H33" s="18"/>
    </row>
    <row r="34" ht="15">
      <c r="H34" s="18"/>
    </row>
    <row r="35" ht="15">
      <c r="H35" s="18"/>
    </row>
    <row r="36" ht="15">
      <c r="H36" s="18"/>
    </row>
    <row r="37" ht="15">
      <c r="H37" s="18"/>
    </row>
    <row r="38" ht="15">
      <c r="H38" s="18"/>
    </row>
    <row r="39" ht="15">
      <c r="H39" s="18"/>
    </row>
    <row r="40" ht="15">
      <c r="H40" s="18"/>
    </row>
    <row r="41" ht="15">
      <c r="H41" s="18"/>
    </row>
    <row r="42" ht="15">
      <c r="H42" s="18"/>
    </row>
    <row r="43" ht="15">
      <c r="H43" s="18"/>
    </row>
    <row r="44" ht="15">
      <c r="H44" s="18"/>
    </row>
    <row r="45" ht="15">
      <c r="H45" s="18"/>
    </row>
    <row r="46" ht="15">
      <c r="H46" s="18"/>
    </row>
    <row r="47" ht="15">
      <c r="H47" s="18"/>
    </row>
    <row r="48" ht="15">
      <c r="H48" s="18"/>
    </row>
    <row r="49" ht="15">
      <c r="H49" s="18"/>
    </row>
    <row r="50" ht="15">
      <c r="H50" s="18"/>
    </row>
    <row r="51" ht="15">
      <c r="H51" s="18"/>
    </row>
    <row r="52" ht="15">
      <c r="H52" s="18"/>
    </row>
    <row r="53" ht="15">
      <c r="H53" s="18"/>
    </row>
    <row r="54" ht="15">
      <c r="H54" s="18"/>
    </row>
    <row r="55" ht="15">
      <c r="H55" s="18"/>
    </row>
    <row r="56" ht="15">
      <c r="H56" s="18"/>
    </row>
    <row r="57" ht="15">
      <c r="H57" s="18"/>
    </row>
    <row r="58" ht="15">
      <c r="H58" s="18"/>
    </row>
    <row r="59" ht="15">
      <c r="H59" s="18"/>
    </row>
    <row r="60" ht="15">
      <c r="H60" s="18"/>
    </row>
    <row r="61" ht="15">
      <c r="H61" s="18"/>
    </row>
    <row r="62" ht="15">
      <c r="H62" s="18"/>
    </row>
    <row r="63" ht="15">
      <c r="H63" s="18"/>
    </row>
    <row r="64" ht="15">
      <c r="H64" s="18"/>
    </row>
    <row r="65" ht="15">
      <c r="H65" s="18"/>
    </row>
    <row r="66" ht="15">
      <c r="H66" s="18"/>
    </row>
  </sheetData>
  <sheetProtection/>
  <mergeCells count="21">
    <mergeCell ref="B15:G15"/>
    <mergeCell ref="B18:G18"/>
    <mergeCell ref="B13:G13"/>
    <mergeCell ref="B12:G12"/>
    <mergeCell ref="B16:G16"/>
    <mergeCell ref="B11:G11"/>
    <mergeCell ref="E1:I1"/>
    <mergeCell ref="A2:I2"/>
    <mergeCell ref="B4:G4"/>
    <mergeCell ref="B5:G5"/>
    <mergeCell ref="B6:G6"/>
    <mergeCell ref="B20:G20"/>
    <mergeCell ref="B9:G9"/>
    <mergeCell ref="B7:G7"/>
    <mergeCell ref="B8:G8"/>
    <mergeCell ref="B10:G10"/>
    <mergeCell ref="B22:G22"/>
    <mergeCell ref="B17:G17"/>
    <mergeCell ref="B19:G19"/>
    <mergeCell ref="B21:G21"/>
    <mergeCell ref="B14:G14"/>
  </mergeCells>
  <printOptions/>
  <pageMargins left="1.1023622047244095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20" zoomScaleSheetLayoutView="120" zoomScalePageLayoutView="0" workbookViewId="0" topLeftCell="B40">
      <selection activeCell="C69" sqref="C69"/>
    </sheetView>
  </sheetViews>
  <sheetFormatPr defaultColWidth="8.77734375" defaultRowHeight="12.75"/>
  <cols>
    <col min="1" max="1" width="0" style="2" hidden="1" customWidth="1"/>
    <col min="2" max="2" width="18.88671875" style="406" customWidth="1"/>
    <col min="3" max="3" width="24.88671875" style="406" customWidth="1"/>
    <col min="4" max="4" width="11.21484375" style="235" customWidth="1"/>
    <col min="5" max="5" width="10.88671875" style="235" customWidth="1"/>
    <col min="6" max="6" width="13.5546875" style="235" customWidth="1"/>
    <col min="7" max="7" width="8.77734375" style="12" hidden="1" customWidth="1"/>
    <col min="8" max="8" width="10.21484375" style="2" hidden="1" customWidth="1"/>
    <col min="9" max="9" width="9.5546875" style="2" hidden="1" customWidth="1"/>
    <col min="10" max="10" width="9.4453125" style="2" bestFit="1" customWidth="1"/>
    <col min="11" max="16384" width="8.77734375" style="2" customWidth="1"/>
  </cols>
  <sheetData>
    <row r="1" spans="1:12" ht="84" customHeight="1">
      <c r="A1" s="5"/>
      <c r="B1" s="363" t="s">
        <v>558</v>
      </c>
      <c r="C1" s="363"/>
      <c r="D1" s="363"/>
      <c r="E1" s="363"/>
      <c r="F1" s="363"/>
      <c r="H1" s="25"/>
      <c r="I1" s="25"/>
      <c r="J1" s="25"/>
      <c r="K1" s="25"/>
      <c r="L1" s="25"/>
    </row>
    <row r="2" spans="1:6" ht="59.25" customHeight="1">
      <c r="A2" s="6"/>
      <c r="B2" s="364" t="s">
        <v>557</v>
      </c>
      <c r="C2" s="364"/>
      <c r="D2" s="364"/>
      <c r="E2" s="364"/>
      <c r="F2" s="364"/>
    </row>
    <row r="3" spans="1:6" ht="15.75">
      <c r="A3" s="7" t="s">
        <v>17</v>
      </c>
      <c r="B3" s="365"/>
      <c r="C3" s="365"/>
      <c r="D3" s="366" t="s">
        <v>0</v>
      </c>
      <c r="E3" s="366"/>
      <c r="F3" s="366"/>
    </row>
    <row r="4" spans="1:6" ht="31.5" customHeight="1">
      <c r="A4" s="9"/>
      <c r="B4" s="367" t="s">
        <v>18</v>
      </c>
      <c r="C4" s="367" t="s">
        <v>21</v>
      </c>
      <c r="D4" s="368" t="s">
        <v>3</v>
      </c>
      <c r="E4" s="368"/>
      <c r="F4" s="368"/>
    </row>
    <row r="5" spans="1:6" ht="12.75" customHeight="1">
      <c r="A5" s="9"/>
      <c r="B5" s="369"/>
      <c r="C5" s="369"/>
      <c r="D5" s="370" t="s">
        <v>494</v>
      </c>
      <c r="E5" s="370" t="s">
        <v>559</v>
      </c>
      <c r="F5" s="370" t="s">
        <v>493</v>
      </c>
    </row>
    <row r="6" spans="1:6" ht="30" customHeight="1">
      <c r="A6" s="9"/>
      <c r="B6" s="371"/>
      <c r="C6" s="371"/>
      <c r="D6" s="370"/>
      <c r="E6" s="370"/>
      <c r="F6" s="370"/>
    </row>
    <row r="7" spans="1:6" ht="47.25" customHeight="1">
      <c r="A7" s="10"/>
      <c r="B7" s="372" t="s">
        <v>29</v>
      </c>
      <c r="C7" s="373" t="s">
        <v>4</v>
      </c>
      <c r="D7" s="374">
        <f>D8+D35</f>
        <v>59171094.14</v>
      </c>
      <c r="E7" s="374">
        <f>E8+E35</f>
        <v>47901871.37999999</v>
      </c>
      <c r="F7" s="385">
        <f aca="true" t="shared" si="0" ref="F7:F16">E7*100/D7</f>
        <v>80.95485147978368</v>
      </c>
    </row>
    <row r="8" spans="1:6" ht="36" customHeight="1">
      <c r="A8" s="10"/>
      <c r="B8" s="372"/>
      <c r="C8" s="373" t="s">
        <v>58</v>
      </c>
      <c r="D8" s="374">
        <f>D9+D17+D27</f>
        <v>54519765.52</v>
      </c>
      <c r="E8" s="374">
        <f>E9+E17+E27</f>
        <v>43843145.04999999</v>
      </c>
      <c r="F8" s="385">
        <f t="shared" si="0"/>
        <v>80.41697287549154</v>
      </c>
    </row>
    <row r="9" spans="1:6" ht="49.5" customHeight="1">
      <c r="A9" s="9"/>
      <c r="B9" s="372" t="s">
        <v>30</v>
      </c>
      <c r="C9" s="373" t="s">
        <v>133</v>
      </c>
      <c r="D9" s="374">
        <f>D10</f>
        <v>46974865.52</v>
      </c>
      <c r="E9" s="374">
        <f>E10</f>
        <v>39178769.129999995</v>
      </c>
      <c r="F9" s="385">
        <f t="shared" si="0"/>
        <v>83.40368555886393</v>
      </c>
    </row>
    <row r="10" spans="1:6" ht="32.25" customHeight="1">
      <c r="A10" s="9"/>
      <c r="B10" s="372" t="s">
        <v>31</v>
      </c>
      <c r="C10" s="373" t="s">
        <v>32</v>
      </c>
      <c r="D10" s="374">
        <f>D11+D12+D13+D14+D16+D15</f>
        <v>46974865.52</v>
      </c>
      <c r="E10" s="374">
        <f>E11+E12+E13+E14+E16+E15</f>
        <v>39178769.129999995</v>
      </c>
      <c r="F10" s="385">
        <f t="shared" si="0"/>
        <v>83.40368555886393</v>
      </c>
    </row>
    <row r="11" spans="1:8" ht="173.25" customHeight="1">
      <c r="A11" s="9"/>
      <c r="B11" s="50" t="s">
        <v>26</v>
      </c>
      <c r="C11" s="51" t="s">
        <v>54</v>
      </c>
      <c r="D11" s="49">
        <v>35440035.52</v>
      </c>
      <c r="E11" s="49">
        <v>27330446.46</v>
      </c>
      <c r="F11" s="262">
        <f t="shared" si="0"/>
        <v>77.11743529313482</v>
      </c>
      <c r="H11" s="260"/>
    </row>
    <row r="12" spans="1:6" ht="250.5" customHeight="1">
      <c r="A12" s="9"/>
      <c r="B12" s="50" t="s">
        <v>55</v>
      </c>
      <c r="C12" s="51" t="s">
        <v>93</v>
      </c>
      <c r="D12" s="49">
        <v>131400</v>
      </c>
      <c r="E12" s="49">
        <v>131279.63</v>
      </c>
      <c r="F12" s="262">
        <f t="shared" si="0"/>
        <v>99.90839421613394</v>
      </c>
    </row>
    <row r="13" spans="1:6" ht="118.5" customHeight="1">
      <c r="A13" s="9"/>
      <c r="B13" s="50" t="s">
        <v>56</v>
      </c>
      <c r="C13" s="375" t="s">
        <v>94</v>
      </c>
      <c r="D13" s="49">
        <v>167000</v>
      </c>
      <c r="E13" s="49">
        <v>197862.15</v>
      </c>
      <c r="F13" s="262">
        <f t="shared" si="0"/>
        <v>118.48032934131737</v>
      </c>
    </row>
    <row r="14" spans="1:6" ht="205.5" customHeight="1">
      <c r="A14" s="9"/>
      <c r="B14" s="50" t="s">
        <v>206</v>
      </c>
      <c r="C14" s="375" t="s">
        <v>207</v>
      </c>
      <c r="D14" s="49">
        <v>2261080</v>
      </c>
      <c r="E14" s="49">
        <v>2001203.6</v>
      </c>
      <c r="F14" s="262">
        <f t="shared" si="0"/>
        <v>88.50653669927645</v>
      </c>
    </row>
    <row r="15" spans="1:6" ht="119.25" customHeight="1">
      <c r="A15" s="9"/>
      <c r="B15" s="83" t="s">
        <v>508</v>
      </c>
      <c r="C15" s="375" t="s">
        <v>509</v>
      </c>
      <c r="D15" s="49">
        <v>346950</v>
      </c>
      <c r="E15" s="49">
        <v>202486.05</v>
      </c>
      <c r="F15" s="262">
        <f t="shared" si="0"/>
        <v>58.36173800259403</v>
      </c>
    </row>
    <row r="16" spans="1:6" ht="135.75" customHeight="1">
      <c r="A16" s="9"/>
      <c r="B16" s="83" t="s">
        <v>495</v>
      </c>
      <c r="C16" s="375" t="s">
        <v>496</v>
      </c>
      <c r="D16" s="49">
        <v>8628400</v>
      </c>
      <c r="E16" s="49">
        <v>9315491.24</v>
      </c>
      <c r="F16" s="262">
        <f t="shared" si="0"/>
        <v>107.96313615502295</v>
      </c>
    </row>
    <row r="17" spans="1:6" ht="63.75" customHeight="1">
      <c r="A17" s="9"/>
      <c r="B17" s="249" t="s">
        <v>73</v>
      </c>
      <c r="C17" s="376" t="s">
        <v>135</v>
      </c>
      <c r="D17" s="374">
        <f>D20+D22+D24+D26</f>
        <v>2324900</v>
      </c>
      <c r="E17" s="374">
        <f>E20+E22+E24+E26</f>
        <v>1952832.41</v>
      </c>
      <c r="F17" s="385">
        <f>E17*100/D17</f>
        <v>83.99640457654093</v>
      </c>
    </row>
    <row r="18" spans="1:6" ht="81" customHeight="1">
      <c r="A18" s="9"/>
      <c r="B18" s="249" t="s">
        <v>74</v>
      </c>
      <c r="C18" s="237" t="s">
        <v>136</v>
      </c>
      <c r="D18" s="374">
        <f>D19+D21+D23+D25</f>
        <v>2324900</v>
      </c>
      <c r="E18" s="374">
        <f>E19+E21+E23+E25</f>
        <v>1601976.8499999999</v>
      </c>
      <c r="F18" s="385">
        <f>E18*100/D18</f>
        <v>68.90519377177513</v>
      </c>
    </row>
    <row r="19" spans="1:10" ht="179.25" customHeight="1">
      <c r="A19" s="9"/>
      <c r="B19" s="248" t="s">
        <v>80</v>
      </c>
      <c r="C19" s="375" t="s">
        <v>95</v>
      </c>
      <c r="D19" s="49">
        <f>D20</f>
        <v>1101100</v>
      </c>
      <c r="E19" s="49">
        <v>651460.67</v>
      </c>
      <c r="F19" s="262">
        <f>E19*100/D19</f>
        <v>59.164532739987294</v>
      </c>
      <c r="J19" s="67"/>
    </row>
    <row r="20" spans="1:10" ht="268.5" customHeight="1">
      <c r="A20" s="9"/>
      <c r="B20" s="248" t="s">
        <v>444</v>
      </c>
      <c r="C20" s="377" t="s">
        <v>443</v>
      </c>
      <c r="D20" s="49">
        <v>1101100</v>
      </c>
      <c r="E20" s="49">
        <v>1000312.62</v>
      </c>
      <c r="F20" s="262">
        <f aca="true" t="shared" si="1" ref="F20:F26">E20*100/D20</f>
        <v>90.84666424484607</v>
      </c>
      <c r="J20" s="67"/>
    </row>
    <row r="21" spans="1:10" ht="210" customHeight="1">
      <c r="A21" s="9"/>
      <c r="B21" s="248" t="s">
        <v>81</v>
      </c>
      <c r="C21" s="375" t="s">
        <v>96</v>
      </c>
      <c r="D21" s="49">
        <f>D22</f>
        <v>7600</v>
      </c>
      <c r="E21" s="49">
        <v>3386.29</v>
      </c>
      <c r="F21" s="262">
        <f t="shared" si="1"/>
        <v>44.556447368421054</v>
      </c>
      <c r="J21" s="67"/>
    </row>
    <row r="22" spans="1:10" ht="297" customHeight="1">
      <c r="A22" s="9"/>
      <c r="B22" s="248" t="s">
        <v>445</v>
      </c>
      <c r="C22" s="377" t="s">
        <v>446</v>
      </c>
      <c r="D22" s="49">
        <v>7600</v>
      </c>
      <c r="E22" s="49">
        <v>5389.9</v>
      </c>
      <c r="F22" s="262">
        <f t="shared" si="1"/>
        <v>70.91973684210527</v>
      </c>
      <c r="J22" s="67"/>
    </row>
    <row r="23" spans="1:10" ht="172.5" customHeight="1">
      <c r="A23" s="9"/>
      <c r="B23" s="248" t="s">
        <v>82</v>
      </c>
      <c r="C23" s="375" t="s">
        <v>97</v>
      </c>
      <c r="D23" s="49">
        <f>D24</f>
        <v>1361000</v>
      </c>
      <c r="E23" s="49">
        <f>E24</f>
        <v>1064493.98</v>
      </c>
      <c r="F23" s="262">
        <f t="shared" si="1"/>
        <v>78.21410580455547</v>
      </c>
      <c r="J23" s="67"/>
    </row>
    <row r="24" spans="1:10" ht="264" customHeight="1">
      <c r="A24" s="9"/>
      <c r="B24" s="248" t="s">
        <v>447</v>
      </c>
      <c r="C24" s="377" t="s">
        <v>448</v>
      </c>
      <c r="D24" s="49">
        <v>1361000</v>
      </c>
      <c r="E24" s="49">
        <v>1064493.98</v>
      </c>
      <c r="F24" s="262">
        <f t="shared" si="1"/>
        <v>78.21410580455547</v>
      </c>
      <c r="J24" s="67"/>
    </row>
    <row r="25" spans="1:10" ht="171" customHeight="1">
      <c r="A25" s="9"/>
      <c r="B25" s="248" t="s">
        <v>83</v>
      </c>
      <c r="C25" s="375" t="s">
        <v>98</v>
      </c>
      <c r="D25" s="49">
        <f>D26</f>
        <v>-144800</v>
      </c>
      <c r="E25" s="49">
        <f>E26</f>
        <v>-117364.09</v>
      </c>
      <c r="F25" s="262">
        <f t="shared" si="1"/>
        <v>81.05254834254144</v>
      </c>
      <c r="J25" s="67"/>
    </row>
    <row r="26" spans="1:10" ht="270" customHeight="1">
      <c r="A26" s="9"/>
      <c r="B26" s="248" t="s">
        <v>449</v>
      </c>
      <c r="C26" s="377" t="s">
        <v>450</v>
      </c>
      <c r="D26" s="49">
        <v>-144800</v>
      </c>
      <c r="E26" s="49">
        <v>-117364.09</v>
      </c>
      <c r="F26" s="262">
        <f t="shared" si="1"/>
        <v>81.05254834254144</v>
      </c>
      <c r="J26" s="67"/>
    </row>
    <row r="27" spans="1:6" ht="39" customHeight="1">
      <c r="A27" s="9"/>
      <c r="B27" s="249" t="s">
        <v>33</v>
      </c>
      <c r="C27" s="373" t="s">
        <v>63</v>
      </c>
      <c r="D27" s="374">
        <f>D28+D30</f>
        <v>5220000</v>
      </c>
      <c r="E27" s="374">
        <f>E28+E30</f>
        <v>2711543.5100000002</v>
      </c>
      <c r="F27" s="385">
        <f aca="true" t="shared" si="2" ref="F27:F43">E27*100/D27</f>
        <v>51.94527796934866</v>
      </c>
    </row>
    <row r="28" spans="1:6" ht="35.25" customHeight="1">
      <c r="A28" s="9"/>
      <c r="B28" s="249" t="s">
        <v>34</v>
      </c>
      <c r="C28" s="373" t="s">
        <v>1</v>
      </c>
      <c r="D28" s="374">
        <f>D29</f>
        <v>1900000</v>
      </c>
      <c r="E28" s="374">
        <f>E29</f>
        <v>949272.11</v>
      </c>
      <c r="F28" s="385">
        <f t="shared" si="2"/>
        <v>49.96169</v>
      </c>
    </row>
    <row r="29" spans="1:6" ht="113.25" customHeight="1">
      <c r="A29" s="9"/>
      <c r="B29" s="248" t="s">
        <v>84</v>
      </c>
      <c r="C29" s="51" t="s">
        <v>99</v>
      </c>
      <c r="D29" s="49">
        <v>1900000</v>
      </c>
      <c r="E29" s="49">
        <v>949272.11</v>
      </c>
      <c r="F29" s="262">
        <f t="shared" si="2"/>
        <v>49.96169</v>
      </c>
    </row>
    <row r="30" spans="1:6" ht="21" customHeight="1">
      <c r="A30" s="9"/>
      <c r="B30" s="378" t="s">
        <v>35</v>
      </c>
      <c r="C30" s="379" t="s">
        <v>36</v>
      </c>
      <c r="D30" s="380">
        <f>D31+D33</f>
        <v>3320000</v>
      </c>
      <c r="E30" s="380">
        <f>E31+E33</f>
        <v>1762271.4000000001</v>
      </c>
      <c r="F30" s="385">
        <f t="shared" si="2"/>
        <v>53.080463855421684</v>
      </c>
    </row>
    <row r="31" spans="1:6" ht="36.75" customHeight="1">
      <c r="A31" s="9"/>
      <c r="B31" s="248" t="s">
        <v>89</v>
      </c>
      <c r="C31" s="63" t="s">
        <v>100</v>
      </c>
      <c r="D31" s="65">
        <f>D32</f>
        <v>2150000</v>
      </c>
      <c r="E31" s="65">
        <f>E32</f>
        <v>1484877.11</v>
      </c>
      <c r="F31" s="262">
        <f t="shared" si="2"/>
        <v>69.06405162790698</v>
      </c>
    </row>
    <row r="32" spans="1:6" ht="80.25" customHeight="1">
      <c r="A32" s="9"/>
      <c r="B32" s="83" t="s">
        <v>90</v>
      </c>
      <c r="C32" s="63" t="s">
        <v>101</v>
      </c>
      <c r="D32" s="65">
        <v>2150000</v>
      </c>
      <c r="E32" s="65">
        <v>1484877.11</v>
      </c>
      <c r="F32" s="262">
        <f t="shared" si="2"/>
        <v>69.06405162790698</v>
      </c>
    </row>
    <row r="33" spans="1:6" ht="33" customHeight="1">
      <c r="A33" s="9"/>
      <c r="B33" s="83" t="s">
        <v>91</v>
      </c>
      <c r="C33" s="51" t="s">
        <v>451</v>
      </c>
      <c r="D33" s="49">
        <f>D34</f>
        <v>1170000</v>
      </c>
      <c r="E33" s="49">
        <f>E34</f>
        <v>277394.29</v>
      </c>
      <c r="F33" s="262">
        <f t="shared" si="2"/>
        <v>23.708913675213672</v>
      </c>
    </row>
    <row r="34" spans="1:6" ht="88.5" customHeight="1">
      <c r="A34" s="9"/>
      <c r="B34" s="83" t="s">
        <v>92</v>
      </c>
      <c r="C34" s="51" t="s">
        <v>102</v>
      </c>
      <c r="D34" s="49">
        <v>1170000</v>
      </c>
      <c r="E34" s="49">
        <v>277394.29</v>
      </c>
      <c r="F34" s="262">
        <f t="shared" si="2"/>
        <v>23.708913675213672</v>
      </c>
    </row>
    <row r="35" spans="1:6" ht="37.5" customHeight="1">
      <c r="A35" s="9"/>
      <c r="B35" s="372"/>
      <c r="C35" s="373" t="s">
        <v>57</v>
      </c>
      <c r="D35" s="374">
        <f>D36+D47+D58+D66+D75</f>
        <v>4651328.62</v>
      </c>
      <c r="E35" s="374">
        <f>E36+E47+E58+E66+E75</f>
        <v>4058726.33</v>
      </c>
      <c r="F35" s="385">
        <f t="shared" si="2"/>
        <v>87.25950500569017</v>
      </c>
    </row>
    <row r="36" spans="1:6" ht="136.5" customHeight="1">
      <c r="A36" s="9"/>
      <c r="B36" s="372" t="s">
        <v>37</v>
      </c>
      <c r="C36" s="373" t="s">
        <v>9</v>
      </c>
      <c r="D36" s="374">
        <f>D37+D44</f>
        <v>1895635</v>
      </c>
      <c r="E36" s="374">
        <f>E37+E44</f>
        <v>1155412.46</v>
      </c>
      <c r="F36" s="385">
        <f t="shared" si="2"/>
        <v>60.951209489168534</v>
      </c>
    </row>
    <row r="37" spans="1:6" ht="211.5" customHeight="1">
      <c r="A37" s="9"/>
      <c r="B37" s="50" t="s">
        <v>38</v>
      </c>
      <c r="C37" s="51" t="s">
        <v>103</v>
      </c>
      <c r="D37" s="49">
        <f>D38+D42+D41</f>
        <v>895635</v>
      </c>
      <c r="E37" s="49">
        <f>E38+E42+E41</f>
        <v>561100.52</v>
      </c>
      <c r="F37" s="262">
        <f t="shared" si="2"/>
        <v>62.64834670373534</v>
      </c>
    </row>
    <row r="38" spans="1:6" ht="137.25" customHeight="1">
      <c r="A38" s="9"/>
      <c r="B38" s="50" t="s">
        <v>59</v>
      </c>
      <c r="C38" s="51" t="s">
        <v>104</v>
      </c>
      <c r="D38" s="49">
        <f>D39</f>
        <v>600000</v>
      </c>
      <c r="E38" s="49">
        <f>E39</f>
        <v>405647.7</v>
      </c>
      <c r="F38" s="262">
        <f t="shared" si="2"/>
        <v>67.60795</v>
      </c>
    </row>
    <row r="39" spans="1:6" ht="170.25" customHeight="1">
      <c r="A39" s="9"/>
      <c r="B39" s="50" t="s">
        <v>85</v>
      </c>
      <c r="C39" s="51" t="s">
        <v>105</v>
      </c>
      <c r="D39" s="49">
        <v>600000</v>
      </c>
      <c r="E39" s="262">
        <v>405647.7</v>
      </c>
      <c r="F39" s="262">
        <f t="shared" si="2"/>
        <v>67.60795</v>
      </c>
    </row>
    <row r="40" spans="1:6" ht="170.25" customHeight="1">
      <c r="A40" s="9"/>
      <c r="B40" s="83" t="s">
        <v>560</v>
      </c>
      <c r="C40" s="51" t="s">
        <v>562</v>
      </c>
      <c r="D40" s="49">
        <f>D41</f>
        <v>635</v>
      </c>
      <c r="E40" s="49">
        <f>E41</f>
        <v>635</v>
      </c>
      <c r="F40" s="262">
        <f t="shared" si="2"/>
        <v>100</v>
      </c>
    </row>
    <row r="41" spans="1:6" ht="170.25" customHeight="1">
      <c r="A41" s="9"/>
      <c r="B41" s="83" t="s">
        <v>561</v>
      </c>
      <c r="C41" s="51" t="s">
        <v>563</v>
      </c>
      <c r="D41" s="49">
        <v>635</v>
      </c>
      <c r="E41" s="262">
        <v>635</v>
      </c>
      <c r="F41" s="262">
        <f t="shared" si="2"/>
        <v>100</v>
      </c>
    </row>
    <row r="42" spans="1:6" ht="207.75" customHeight="1">
      <c r="A42" s="9"/>
      <c r="B42" s="50" t="s">
        <v>60</v>
      </c>
      <c r="C42" s="51" t="s">
        <v>106</v>
      </c>
      <c r="D42" s="49">
        <f>D43</f>
        <v>295000</v>
      </c>
      <c r="E42" s="49">
        <f>E43</f>
        <v>154817.82</v>
      </c>
      <c r="F42" s="262">
        <f t="shared" si="2"/>
        <v>52.48061694915254</v>
      </c>
    </row>
    <row r="43" spans="1:6" ht="151.5" customHeight="1">
      <c r="A43" s="9"/>
      <c r="B43" s="50" t="s">
        <v>86</v>
      </c>
      <c r="C43" s="51" t="s">
        <v>107</v>
      </c>
      <c r="D43" s="49">
        <v>295000</v>
      </c>
      <c r="E43" s="49">
        <v>154817.82</v>
      </c>
      <c r="F43" s="262">
        <f t="shared" si="2"/>
        <v>52.48061694915254</v>
      </c>
    </row>
    <row r="44" spans="1:6" ht="197.25" customHeight="1">
      <c r="A44" s="9"/>
      <c r="B44" s="64" t="s">
        <v>173</v>
      </c>
      <c r="C44" s="63" t="s">
        <v>174</v>
      </c>
      <c r="D44" s="65">
        <f>D45</f>
        <v>1000000</v>
      </c>
      <c r="E44" s="65">
        <f>E45</f>
        <v>594311.94</v>
      </c>
      <c r="F44" s="381">
        <f>F45</f>
        <v>59.43119399999999</v>
      </c>
    </row>
    <row r="45" spans="1:6" ht="207.75" customHeight="1">
      <c r="A45" s="9"/>
      <c r="B45" s="64" t="s">
        <v>171</v>
      </c>
      <c r="C45" s="63" t="s">
        <v>172</v>
      </c>
      <c r="D45" s="65">
        <f>D46</f>
        <v>1000000</v>
      </c>
      <c r="E45" s="65">
        <f>E46</f>
        <v>594311.94</v>
      </c>
      <c r="F45" s="262">
        <f aca="true" t="shared" si="3" ref="F45:F52">E45*100/D45</f>
        <v>59.43119399999999</v>
      </c>
    </row>
    <row r="46" spans="1:6" ht="180" customHeight="1">
      <c r="A46" s="9"/>
      <c r="B46" s="64" t="s">
        <v>169</v>
      </c>
      <c r="C46" s="63" t="s">
        <v>170</v>
      </c>
      <c r="D46" s="65">
        <v>1000000</v>
      </c>
      <c r="E46" s="381">
        <v>594311.94</v>
      </c>
      <c r="F46" s="262">
        <f t="shared" si="3"/>
        <v>59.43119399999999</v>
      </c>
    </row>
    <row r="47" spans="1:6" ht="81.75" customHeight="1">
      <c r="A47" s="9"/>
      <c r="B47" s="382" t="s">
        <v>39</v>
      </c>
      <c r="C47" s="379" t="s">
        <v>10</v>
      </c>
      <c r="D47" s="383">
        <f>D48+D53+D56</f>
        <v>1583987.34</v>
      </c>
      <c r="E47" s="380">
        <f>E48+E53+E56</f>
        <v>1689473.66</v>
      </c>
      <c r="F47" s="385">
        <f t="shared" si="3"/>
        <v>106.65954312488381</v>
      </c>
    </row>
    <row r="48" spans="1:6" ht="45" customHeight="1">
      <c r="A48" s="9"/>
      <c r="B48" s="50" t="s">
        <v>40</v>
      </c>
      <c r="C48" s="51" t="s">
        <v>11</v>
      </c>
      <c r="D48" s="381">
        <f>D49</f>
        <v>292000</v>
      </c>
      <c r="E48" s="381">
        <f>E49</f>
        <v>265810</v>
      </c>
      <c r="F48" s="262">
        <f t="shared" si="3"/>
        <v>91.03082191780823</v>
      </c>
    </row>
    <row r="49" spans="1:6" ht="93" customHeight="1">
      <c r="A49" s="9"/>
      <c r="B49" s="50" t="s">
        <v>87</v>
      </c>
      <c r="C49" s="51" t="s">
        <v>108</v>
      </c>
      <c r="D49" s="381">
        <f>D50+D51+D52</f>
        <v>292000</v>
      </c>
      <c r="E49" s="381">
        <f>E50+E51+E52</f>
        <v>265810</v>
      </c>
      <c r="F49" s="262">
        <f t="shared" si="3"/>
        <v>91.03082191780823</v>
      </c>
    </row>
    <row r="50" spans="1:6" ht="31.5" customHeight="1">
      <c r="A50" s="9"/>
      <c r="B50" s="50"/>
      <c r="C50" s="203" t="s">
        <v>78</v>
      </c>
      <c r="D50" s="384">
        <v>149000</v>
      </c>
      <c r="E50" s="384">
        <v>140850</v>
      </c>
      <c r="F50" s="262">
        <f t="shared" si="3"/>
        <v>94.53020134228188</v>
      </c>
    </row>
    <row r="51" spans="1:6" ht="36" customHeight="1">
      <c r="A51" s="9"/>
      <c r="B51" s="50"/>
      <c r="C51" s="203" t="s">
        <v>75</v>
      </c>
      <c r="D51" s="384">
        <v>71000</v>
      </c>
      <c r="E51" s="384">
        <v>63960</v>
      </c>
      <c r="F51" s="262">
        <f t="shared" si="3"/>
        <v>90.08450704225352</v>
      </c>
    </row>
    <row r="52" spans="1:6" ht="27" customHeight="1">
      <c r="A52" s="9"/>
      <c r="B52" s="50"/>
      <c r="C52" s="203" t="s">
        <v>2</v>
      </c>
      <c r="D52" s="384">
        <v>72000</v>
      </c>
      <c r="E52" s="384">
        <v>61000</v>
      </c>
      <c r="F52" s="262">
        <f t="shared" si="3"/>
        <v>84.72222222222223</v>
      </c>
    </row>
    <row r="53" spans="1:6" ht="45.75" customHeight="1">
      <c r="A53" s="9"/>
      <c r="B53" s="50" t="s">
        <v>183</v>
      </c>
      <c r="C53" s="51" t="s">
        <v>184</v>
      </c>
      <c r="D53" s="381">
        <f>D54</f>
        <v>80000</v>
      </c>
      <c r="E53" s="381">
        <f>E54</f>
        <v>0</v>
      </c>
      <c r="F53" s="262">
        <f aca="true" t="shared" si="4" ref="F53:F74">E53*100/D53</f>
        <v>0</v>
      </c>
    </row>
    <row r="54" spans="1:6" ht="79.5" customHeight="1">
      <c r="A54" s="9"/>
      <c r="B54" s="50" t="s">
        <v>180</v>
      </c>
      <c r="C54" s="51" t="s">
        <v>181</v>
      </c>
      <c r="D54" s="381">
        <f>D55</f>
        <v>80000</v>
      </c>
      <c r="E54" s="381">
        <f>E55</f>
        <v>0</v>
      </c>
      <c r="F54" s="262">
        <f t="shared" si="4"/>
        <v>0</v>
      </c>
    </row>
    <row r="55" spans="1:6" ht="92.25" customHeight="1">
      <c r="A55" s="9"/>
      <c r="B55" s="50" t="s">
        <v>179</v>
      </c>
      <c r="C55" s="51" t="s">
        <v>182</v>
      </c>
      <c r="D55" s="381">
        <v>80000</v>
      </c>
      <c r="E55" s="381">
        <v>0</v>
      </c>
      <c r="F55" s="262">
        <f t="shared" si="4"/>
        <v>0</v>
      </c>
    </row>
    <row r="56" spans="1:6" ht="45.75" customHeight="1">
      <c r="A56" s="9"/>
      <c r="B56" s="50" t="s">
        <v>438</v>
      </c>
      <c r="C56" s="51" t="s">
        <v>437</v>
      </c>
      <c r="D56" s="65">
        <f>D57</f>
        <v>1211987.34</v>
      </c>
      <c r="E56" s="65">
        <f>E57</f>
        <v>1423663.66</v>
      </c>
      <c r="F56" s="262">
        <f t="shared" si="4"/>
        <v>117.46522533807985</v>
      </c>
    </row>
    <row r="57" spans="1:6" ht="92.25" customHeight="1">
      <c r="A57" s="9"/>
      <c r="B57" s="50" t="s">
        <v>436</v>
      </c>
      <c r="C57" s="51" t="s">
        <v>435</v>
      </c>
      <c r="D57" s="65">
        <v>1211987.34</v>
      </c>
      <c r="E57" s="65">
        <v>1423663.66</v>
      </c>
      <c r="F57" s="262">
        <f t="shared" si="4"/>
        <v>117.46522533807985</v>
      </c>
    </row>
    <row r="58" spans="1:6" ht="69" customHeight="1">
      <c r="A58" s="9"/>
      <c r="B58" s="372" t="s">
        <v>41</v>
      </c>
      <c r="C58" s="373" t="s">
        <v>61</v>
      </c>
      <c r="D58" s="374">
        <f>D61+D59</f>
        <v>850512.55</v>
      </c>
      <c r="E58" s="374">
        <f>E61+E59</f>
        <v>997726</v>
      </c>
      <c r="F58" s="385">
        <f t="shared" si="4"/>
        <v>117.30879221006204</v>
      </c>
    </row>
    <row r="59" spans="1:6" ht="222" customHeight="1">
      <c r="A59" s="9"/>
      <c r="B59" s="83" t="s">
        <v>510</v>
      </c>
      <c r="C59" s="51" t="s">
        <v>513</v>
      </c>
      <c r="D59" s="262">
        <v>103428</v>
      </c>
      <c r="E59" s="49">
        <f>E60</f>
        <v>103428</v>
      </c>
      <c r="F59" s="262">
        <f t="shared" si="4"/>
        <v>100</v>
      </c>
    </row>
    <row r="60" spans="1:6" ht="199.5" customHeight="1">
      <c r="A60" s="9"/>
      <c r="B60" s="83" t="s">
        <v>511</v>
      </c>
      <c r="C60" s="51" t="s">
        <v>512</v>
      </c>
      <c r="D60" s="262">
        <v>103428</v>
      </c>
      <c r="E60" s="49">
        <v>103428</v>
      </c>
      <c r="F60" s="262">
        <f t="shared" si="4"/>
        <v>100</v>
      </c>
    </row>
    <row r="61" spans="1:7" s="23" customFormat="1" ht="78.75" customHeight="1">
      <c r="A61" s="22"/>
      <c r="B61" s="83" t="s">
        <v>25</v>
      </c>
      <c r="C61" s="51" t="s">
        <v>109</v>
      </c>
      <c r="D61" s="49">
        <f>D62+D64</f>
        <v>747084.55</v>
      </c>
      <c r="E61" s="49">
        <f>E62+E64</f>
        <v>894298</v>
      </c>
      <c r="F61" s="262">
        <f t="shared" si="4"/>
        <v>119.70505881830911</v>
      </c>
      <c r="G61" s="234"/>
    </row>
    <row r="62" spans="1:7" s="23" customFormat="1" ht="71.25" customHeight="1">
      <c r="A62" s="22"/>
      <c r="B62" s="83" t="s">
        <v>62</v>
      </c>
      <c r="C62" s="51" t="s">
        <v>110</v>
      </c>
      <c r="D62" s="262">
        <f>D63</f>
        <v>500000</v>
      </c>
      <c r="E62" s="49">
        <f>E63</f>
        <v>647213.45</v>
      </c>
      <c r="F62" s="262">
        <f t="shared" si="4"/>
        <v>129.44269</v>
      </c>
      <c r="G62" s="234"/>
    </row>
    <row r="63" spans="1:7" s="23" customFormat="1" ht="111.75" customHeight="1">
      <c r="A63" s="22"/>
      <c r="B63" s="50" t="s">
        <v>88</v>
      </c>
      <c r="C63" s="51" t="s">
        <v>111</v>
      </c>
      <c r="D63" s="262">
        <v>500000</v>
      </c>
      <c r="E63" s="49">
        <v>647213.45</v>
      </c>
      <c r="F63" s="262">
        <f t="shared" si="4"/>
        <v>129.44269</v>
      </c>
      <c r="G63" s="234"/>
    </row>
    <row r="64" spans="1:7" s="23" customFormat="1" ht="111.75" customHeight="1">
      <c r="A64" s="22"/>
      <c r="B64" s="50" t="s">
        <v>442</v>
      </c>
      <c r="C64" s="386" t="s">
        <v>452</v>
      </c>
      <c r="D64" s="49">
        <f>D65</f>
        <v>247084.55</v>
      </c>
      <c r="E64" s="49">
        <f>E65</f>
        <v>247084.55</v>
      </c>
      <c r="F64" s="262">
        <f t="shared" si="4"/>
        <v>100</v>
      </c>
      <c r="G64" s="234"/>
    </row>
    <row r="65" spans="1:7" s="23" customFormat="1" ht="111.75" customHeight="1">
      <c r="A65" s="22"/>
      <c r="B65" s="50" t="s">
        <v>441</v>
      </c>
      <c r="C65" s="51" t="s">
        <v>453</v>
      </c>
      <c r="D65" s="49">
        <v>247084.55</v>
      </c>
      <c r="E65" s="49">
        <v>247084.55</v>
      </c>
      <c r="F65" s="262">
        <f t="shared" si="4"/>
        <v>100</v>
      </c>
      <c r="G65" s="234"/>
    </row>
    <row r="66" spans="1:7" s="23" customFormat="1" ht="48" customHeight="1">
      <c r="A66" s="22"/>
      <c r="B66" s="372" t="s">
        <v>176</v>
      </c>
      <c r="C66" s="373" t="s">
        <v>177</v>
      </c>
      <c r="D66" s="374">
        <f>D67</f>
        <v>193900</v>
      </c>
      <c r="E66" s="374">
        <f>E67</f>
        <v>139403.5</v>
      </c>
      <c r="F66" s="385">
        <f t="shared" si="4"/>
        <v>71.89453326456936</v>
      </c>
      <c r="G66" s="234"/>
    </row>
    <row r="67" spans="1:7" s="23" customFormat="1" ht="135.75" customHeight="1">
      <c r="A67" s="22"/>
      <c r="B67" s="50" t="s">
        <v>176</v>
      </c>
      <c r="C67" s="51" t="s">
        <v>178</v>
      </c>
      <c r="D67" s="49">
        <f>D68+D70</f>
        <v>193900</v>
      </c>
      <c r="E67" s="49">
        <f>E68+E70</f>
        <v>139403.5</v>
      </c>
      <c r="F67" s="262">
        <f t="shared" si="4"/>
        <v>71.89453326456936</v>
      </c>
      <c r="G67" s="234"/>
    </row>
    <row r="68" spans="1:7" s="23" customFormat="1" ht="155.25" customHeight="1">
      <c r="A68" s="22"/>
      <c r="B68" s="83" t="s">
        <v>568</v>
      </c>
      <c r="C68" s="51" t="s">
        <v>569</v>
      </c>
      <c r="D68" s="49">
        <f>D69</f>
        <v>136000</v>
      </c>
      <c r="E68" s="49">
        <f>E69</f>
        <v>115503.5</v>
      </c>
      <c r="F68" s="262">
        <f t="shared" si="4"/>
        <v>84.92904411764705</v>
      </c>
      <c r="G68" s="234"/>
    </row>
    <row r="69" spans="1:7" s="23" customFormat="1" ht="101.25" customHeight="1">
      <c r="A69" s="22"/>
      <c r="B69" s="83" t="s">
        <v>185</v>
      </c>
      <c r="C69" s="51" t="s">
        <v>186</v>
      </c>
      <c r="D69" s="49">
        <v>136000</v>
      </c>
      <c r="E69" s="49">
        <v>115503.5</v>
      </c>
      <c r="F69" s="262">
        <f t="shared" si="4"/>
        <v>84.92904411764705</v>
      </c>
      <c r="G69" s="234"/>
    </row>
    <row r="70" spans="1:7" s="23" customFormat="1" ht="58.5" customHeight="1">
      <c r="A70" s="22"/>
      <c r="B70" s="83" t="s">
        <v>570</v>
      </c>
      <c r="C70" s="51" t="s">
        <v>571</v>
      </c>
      <c r="D70" s="49">
        <f>D72+D74</f>
        <v>57900</v>
      </c>
      <c r="E70" s="49">
        <f>E72+E74</f>
        <v>23900</v>
      </c>
      <c r="F70" s="262">
        <f t="shared" si="4"/>
        <v>41.278065630397236</v>
      </c>
      <c r="G70" s="234"/>
    </row>
    <row r="71" spans="1:7" s="23" customFormat="1" ht="201.75" customHeight="1">
      <c r="A71" s="22"/>
      <c r="B71" s="83" t="s">
        <v>565</v>
      </c>
      <c r="C71" s="51" t="s">
        <v>567</v>
      </c>
      <c r="D71" s="49">
        <f>D72</f>
        <v>23900</v>
      </c>
      <c r="E71" s="49">
        <f>E72</f>
        <v>23900</v>
      </c>
      <c r="F71" s="262">
        <f t="shared" si="4"/>
        <v>100</v>
      </c>
      <c r="G71" s="234"/>
    </row>
    <row r="72" spans="1:7" s="23" customFormat="1" ht="101.25" customHeight="1">
      <c r="A72" s="22"/>
      <c r="B72" s="83" t="s">
        <v>564</v>
      </c>
      <c r="C72" s="51" t="s">
        <v>566</v>
      </c>
      <c r="D72" s="49">
        <v>23900</v>
      </c>
      <c r="E72" s="49">
        <v>23900</v>
      </c>
      <c r="F72" s="262">
        <f t="shared" si="4"/>
        <v>100</v>
      </c>
      <c r="G72" s="234"/>
    </row>
    <row r="73" spans="1:7" s="23" customFormat="1" ht="69.75" customHeight="1">
      <c r="A73" s="22"/>
      <c r="B73" s="50" t="s">
        <v>205</v>
      </c>
      <c r="C73" s="51" t="s">
        <v>208</v>
      </c>
      <c r="D73" s="49">
        <f>D74</f>
        <v>34000</v>
      </c>
      <c r="E73" s="49">
        <f>E74</f>
        <v>0</v>
      </c>
      <c r="F73" s="262">
        <f t="shared" si="4"/>
        <v>0</v>
      </c>
      <c r="G73" s="234"/>
    </row>
    <row r="74" spans="1:7" s="23" customFormat="1" ht="364.5" customHeight="1">
      <c r="A74" s="22"/>
      <c r="B74" s="50" t="s">
        <v>188</v>
      </c>
      <c r="C74" s="51" t="s">
        <v>187</v>
      </c>
      <c r="D74" s="262">
        <v>34000</v>
      </c>
      <c r="E74" s="49">
        <v>0</v>
      </c>
      <c r="F74" s="262">
        <f t="shared" si="4"/>
        <v>0</v>
      </c>
      <c r="G74" s="234"/>
    </row>
    <row r="75" spans="1:7" s="23" customFormat="1" ht="51" customHeight="1">
      <c r="A75" s="22"/>
      <c r="B75" s="372" t="s">
        <v>200</v>
      </c>
      <c r="C75" s="373" t="s">
        <v>201</v>
      </c>
      <c r="D75" s="374">
        <f>D76+D78</f>
        <v>127293.73000000001</v>
      </c>
      <c r="E75" s="374">
        <f>E76+E78</f>
        <v>76710.70999999999</v>
      </c>
      <c r="F75" s="385">
        <f>E75*100/D75</f>
        <v>60.26275606818968</v>
      </c>
      <c r="G75" s="234"/>
    </row>
    <row r="76" spans="1:7" s="23" customFormat="1" ht="24" customHeight="1">
      <c r="A76" s="22"/>
      <c r="B76" s="50" t="s">
        <v>203</v>
      </c>
      <c r="C76" s="51" t="s">
        <v>202</v>
      </c>
      <c r="D76" s="262"/>
      <c r="E76" s="49">
        <f>E77</f>
        <v>-19547</v>
      </c>
      <c r="F76" s="311"/>
      <c r="G76" s="234"/>
    </row>
    <row r="77" spans="1:7" s="23" customFormat="1" ht="48.75" customHeight="1">
      <c r="A77" s="22"/>
      <c r="B77" s="50" t="s">
        <v>204</v>
      </c>
      <c r="C77" s="51" t="s">
        <v>467</v>
      </c>
      <c r="D77" s="262"/>
      <c r="E77" s="49">
        <v>-19547</v>
      </c>
      <c r="F77" s="311"/>
      <c r="G77" s="234"/>
    </row>
    <row r="78" spans="1:7" s="23" customFormat="1" ht="21" customHeight="1">
      <c r="A78" s="22"/>
      <c r="B78" s="387" t="s">
        <v>464</v>
      </c>
      <c r="C78" s="387" t="s">
        <v>465</v>
      </c>
      <c r="D78" s="49">
        <f>D79</f>
        <v>127293.73000000001</v>
      </c>
      <c r="E78" s="49">
        <f>E79</f>
        <v>96257.70999999999</v>
      </c>
      <c r="F78" s="262">
        <f>E78*100/D78</f>
        <v>75.61857917118148</v>
      </c>
      <c r="G78" s="234"/>
    </row>
    <row r="79" spans="1:7" s="23" customFormat="1" ht="48.75" customHeight="1">
      <c r="A79" s="22"/>
      <c r="B79" s="50" t="s">
        <v>458</v>
      </c>
      <c r="C79" s="388" t="s">
        <v>466</v>
      </c>
      <c r="D79" s="49">
        <f>D80+D83</f>
        <v>127293.73000000001</v>
      </c>
      <c r="E79" s="49">
        <f>E80+E83</f>
        <v>96257.70999999999</v>
      </c>
      <c r="F79" s="262">
        <f aca="true" t="shared" si="5" ref="F79:F85">E79*100/D79</f>
        <v>75.61857917118148</v>
      </c>
      <c r="G79" s="234"/>
    </row>
    <row r="80" spans="1:7" s="23" customFormat="1" ht="40.5" customHeight="1">
      <c r="A80" s="22"/>
      <c r="B80" s="50"/>
      <c r="C80" s="389" t="s">
        <v>472</v>
      </c>
      <c r="D80" s="49">
        <f>D81+D82</f>
        <v>60627.13</v>
      </c>
      <c r="E80" s="49">
        <f>E81+E82</f>
        <v>44257.76</v>
      </c>
      <c r="F80" s="262">
        <f t="shared" si="5"/>
        <v>72.99992594074634</v>
      </c>
      <c r="G80" s="234"/>
    </row>
    <row r="81" spans="1:9" s="23" customFormat="1" ht="24" customHeight="1">
      <c r="A81" s="22"/>
      <c r="B81" s="50"/>
      <c r="C81" s="390" t="s">
        <v>468</v>
      </c>
      <c r="D81" s="391">
        <v>10104.53</v>
      </c>
      <c r="E81" s="391">
        <v>10104.53</v>
      </c>
      <c r="F81" s="262">
        <f t="shared" si="5"/>
        <v>100</v>
      </c>
      <c r="G81" s="234"/>
      <c r="I81" s="240"/>
    </row>
    <row r="82" spans="1:7" s="23" customFormat="1" ht="19.5" customHeight="1">
      <c r="A82" s="22"/>
      <c r="B82" s="50"/>
      <c r="C82" s="392" t="s">
        <v>469</v>
      </c>
      <c r="D82" s="391">
        <v>50522.6</v>
      </c>
      <c r="E82" s="393">
        <v>34153.23</v>
      </c>
      <c r="F82" s="262">
        <f t="shared" si="5"/>
        <v>67.59990578473793</v>
      </c>
      <c r="G82" s="234"/>
    </row>
    <row r="83" spans="1:7" s="23" customFormat="1" ht="48.75" customHeight="1">
      <c r="A83" s="22"/>
      <c r="B83" s="50"/>
      <c r="C83" s="389" t="s">
        <v>473</v>
      </c>
      <c r="D83" s="49">
        <f>D84+D85</f>
        <v>66666.6</v>
      </c>
      <c r="E83" s="49">
        <f>E84+E85</f>
        <v>51999.95</v>
      </c>
      <c r="F83" s="262">
        <f t="shared" si="5"/>
        <v>78.00000300000299</v>
      </c>
      <c r="G83" s="234"/>
    </row>
    <row r="84" spans="1:7" s="23" customFormat="1" ht="19.5" customHeight="1">
      <c r="A84" s="22"/>
      <c r="B84" s="50"/>
      <c r="C84" s="390" t="s">
        <v>468</v>
      </c>
      <c r="D84" s="391">
        <v>19047.6</v>
      </c>
      <c r="E84" s="391">
        <v>14857.13</v>
      </c>
      <c r="F84" s="262">
        <f t="shared" si="5"/>
        <v>78.0000105000105</v>
      </c>
      <c r="G84" s="234"/>
    </row>
    <row r="85" spans="1:7" s="23" customFormat="1" ht="21" customHeight="1">
      <c r="A85" s="22"/>
      <c r="B85" s="50"/>
      <c r="C85" s="392" t="s">
        <v>469</v>
      </c>
      <c r="D85" s="391">
        <v>47619</v>
      </c>
      <c r="E85" s="391">
        <v>37142.82</v>
      </c>
      <c r="F85" s="262">
        <f t="shared" si="5"/>
        <v>78</v>
      </c>
      <c r="G85" s="234"/>
    </row>
    <row r="86" spans="1:6" ht="39" customHeight="1">
      <c r="A86" s="9"/>
      <c r="B86" s="372" t="s">
        <v>42</v>
      </c>
      <c r="C86" s="373" t="s">
        <v>43</v>
      </c>
      <c r="D86" s="374">
        <f>D87+D119+D117+D114</f>
        <v>243161524.95999998</v>
      </c>
      <c r="E86" s="374">
        <f>E87+E119+E117+E114</f>
        <v>201390352.52</v>
      </c>
      <c r="F86" s="385">
        <f>E86*100/D86</f>
        <v>82.82163576377006</v>
      </c>
    </row>
    <row r="87" spans="1:6" ht="75" customHeight="1">
      <c r="A87" s="10"/>
      <c r="B87" s="372" t="s">
        <v>44</v>
      </c>
      <c r="C87" s="373" t="s">
        <v>24</v>
      </c>
      <c r="D87" s="374">
        <f>D88+D106+D93</f>
        <v>244056517.89</v>
      </c>
      <c r="E87" s="374">
        <f>E88+E106+E93</f>
        <v>202477344.9</v>
      </c>
      <c r="F87" s="385">
        <f>E87*100/D87</f>
        <v>82.96330155429803</v>
      </c>
    </row>
    <row r="88" spans="1:6" ht="54" customHeight="1">
      <c r="A88" s="9"/>
      <c r="B88" s="372" t="s">
        <v>194</v>
      </c>
      <c r="C88" s="373" t="s">
        <v>132</v>
      </c>
      <c r="D88" s="374">
        <f>D90+D92</f>
        <v>21832542</v>
      </c>
      <c r="E88" s="374">
        <f>E90+E92</f>
        <v>16374408</v>
      </c>
      <c r="F88" s="385">
        <f>E88*100/D88</f>
        <v>75.00000687047802</v>
      </c>
    </row>
    <row r="89" spans="1:6" ht="37.5" customHeight="1">
      <c r="A89" s="9"/>
      <c r="B89" s="50" t="s">
        <v>196</v>
      </c>
      <c r="C89" s="51" t="s">
        <v>64</v>
      </c>
      <c r="D89" s="49">
        <f>D90</f>
        <v>17500300</v>
      </c>
      <c r="E89" s="49">
        <f>E90</f>
        <v>13125226</v>
      </c>
      <c r="F89" s="262">
        <f aca="true" t="shared" si="6" ref="F89:F120">E89*100/D89</f>
        <v>75.00000571418775</v>
      </c>
    </row>
    <row r="90" spans="1:6" ht="65.25" customHeight="1">
      <c r="A90" s="9"/>
      <c r="B90" s="50" t="s">
        <v>195</v>
      </c>
      <c r="C90" s="51" t="s">
        <v>112</v>
      </c>
      <c r="D90" s="49">
        <v>17500300</v>
      </c>
      <c r="E90" s="49">
        <v>13125226</v>
      </c>
      <c r="F90" s="262">
        <f t="shared" si="6"/>
        <v>75.00000571418775</v>
      </c>
    </row>
    <row r="91" spans="1:6" ht="65.25" customHeight="1">
      <c r="A91" s="9"/>
      <c r="B91" s="50" t="s">
        <v>211</v>
      </c>
      <c r="C91" s="63" t="s">
        <v>212</v>
      </c>
      <c r="D91" s="49">
        <f>D92</f>
        <v>4332242</v>
      </c>
      <c r="E91" s="49">
        <f>E92</f>
        <v>3249182</v>
      </c>
      <c r="F91" s="262">
        <f t="shared" si="6"/>
        <v>75.00001154136818</v>
      </c>
    </row>
    <row r="92" spans="1:6" ht="83.25" customHeight="1">
      <c r="A92" s="9"/>
      <c r="B92" s="50" t="s">
        <v>213</v>
      </c>
      <c r="C92" s="63" t="s">
        <v>214</v>
      </c>
      <c r="D92" s="49">
        <v>4332242</v>
      </c>
      <c r="E92" s="49">
        <v>3249182</v>
      </c>
      <c r="F92" s="262">
        <f t="shared" si="6"/>
        <v>75.00001154136818</v>
      </c>
    </row>
    <row r="93" spans="1:6" ht="79.5" customHeight="1">
      <c r="A93" s="9"/>
      <c r="B93" s="372" t="s">
        <v>215</v>
      </c>
      <c r="C93" s="373" t="s">
        <v>216</v>
      </c>
      <c r="D93" s="374">
        <f>D94+D98++D100+D96</f>
        <v>193751158.53</v>
      </c>
      <c r="E93" s="374">
        <f>E94+E98++E100+E96</f>
        <v>159762853</v>
      </c>
      <c r="F93" s="385">
        <f t="shared" si="6"/>
        <v>82.45775365274147</v>
      </c>
    </row>
    <row r="94" spans="1:6" ht="285.75" customHeight="1">
      <c r="A94" s="9"/>
      <c r="B94" s="83" t="s">
        <v>434</v>
      </c>
      <c r="C94" s="51" t="s">
        <v>433</v>
      </c>
      <c r="D94" s="65">
        <f>D95</f>
        <v>11833533.41</v>
      </c>
      <c r="E94" s="65">
        <f>E95</f>
        <v>11833533.41</v>
      </c>
      <c r="F94" s="262">
        <f t="shared" si="6"/>
        <v>100</v>
      </c>
    </row>
    <row r="95" spans="1:6" ht="155.25" customHeight="1">
      <c r="A95" s="9"/>
      <c r="B95" s="83" t="s">
        <v>431</v>
      </c>
      <c r="C95" s="51" t="s">
        <v>432</v>
      </c>
      <c r="D95" s="65">
        <v>11833533.41</v>
      </c>
      <c r="E95" s="65">
        <v>11833533.41</v>
      </c>
      <c r="F95" s="262">
        <f t="shared" si="6"/>
        <v>100</v>
      </c>
    </row>
    <row r="96" spans="1:6" ht="155.25" customHeight="1">
      <c r="A96" s="9"/>
      <c r="B96" s="83" t="s">
        <v>498</v>
      </c>
      <c r="C96" s="51" t="s">
        <v>500</v>
      </c>
      <c r="D96" s="65">
        <f>D97</f>
        <v>712315.43</v>
      </c>
      <c r="E96" s="65">
        <v>712315.43</v>
      </c>
      <c r="F96" s="262">
        <f t="shared" si="6"/>
        <v>99.99999999999999</v>
      </c>
    </row>
    <row r="97" spans="1:6" ht="174" customHeight="1">
      <c r="A97" s="9"/>
      <c r="B97" s="83" t="s">
        <v>497</v>
      </c>
      <c r="C97" s="51" t="s">
        <v>499</v>
      </c>
      <c r="D97" s="65">
        <v>712315.43</v>
      </c>
      <c r="E97" s="65">
        <v>712315.43</v>
      </c>
      <c r="F97" s="262">
        <f t="shared" si="6"/>
        <v>99.99999999999999</v>
      </c>
    </row>
    <row r="98" spans="1:7" s="227" customFormat="1" ht="49.5" customHeight="1">
      <c r="A98" s="226"/>
      <c r="B98" s="83" t="s">
        <v>406</v>
      </c>
      <c r="C98" s="236" t="s">
        <v>407</v>
      </c>
      <c r="D98" s="65">
        <f>D99</f>
        <v>34106</v>
      </c>
      <c r="E98" s="65">
        <f>E99</f>
        <v>34106</v>
      </c>
      <c r="F98" s="262">
        <f t="shared" si="6"/>
        <v>100</v>
      </c>
      <c r="G98" s="235"/>
    </row>
    <row r="99" spans="1:7" s="227" customFormat="1" ht="65.25" customHeight="1">
      <c r="A99" s="226"/>
      <c r="B99" s="83" t="s">
        <v>405</v>
      </c>
      <c r="C99" s="228" t="s">
        <v>408</v>
      </c>
      <c r="D99" s="65">
        <v>34106</v>
      </c>
      <c r="E99" s="65">
        <v>34106</v>
      </c>
      <c r="F99" s="262">
        <f t="shared" si="6"/>
        <v>100</v>
      </c>
      <c r="G99" s="235"/>
    </row>
    <row r="100" spans="1:7" s="227" customFormat="1" ht="39.75" customHeight="1">
      <c r="A100" s="226"/>
      <c r="B100" s="83" t="s">
        <v>409</v>
      </c>
      <c r="C100" s="51" t="s">
        <v>410</v>
      </c>
      <c r="D100" s="65">
        <f>D101</f>
        <v>181171203.69</v>
      </c>
      <c r="E100" s="65">
        <f>E101</f>
        <v>147182898.16</v>
      </c>
      <c r="F100" s="262">
        <f t="shared" si="6"/>
        <v>81.23967560089902</v>
      </c>
      <c r="G100" s="235"/>
    </row>
    <row r="101" spans="1:6" ht="45" customHeight="1">
      <c r="A101" s="9"/>
      <c r="B101" s="83" t="s">
        <v>217</v>
      </c>
      <c r="C101" s="51" t="s">
        <v>218</v>
      </c>
      <c r="D101" s="65">
        <f>D102+D103+D104+D105</f>
        <v>181171203.69</v>
      </c>
      <c r="E101" s="65">
        <f>E102+E103+E104+E105</f>
        <v>147182898.16</v>
      </c>
      <c r="F101" s="381">
        <f>E101*100/D101</f>
        <v>81.23967560089902</v>
      </c>
    </row>
    <row r="102" spans="1:6" ht="25.5" customHeight="1">
      <c r="A102" s="9"/>
      <c r="B102" s="64"/>
      <c r="C102" s="394" t="s">
        <v>219</v>
      </c>
      <c r="D102" s="395">
        <v>174279348.48</v>
      </c>
      <c r="E102" s="391">
        <v>142637539.24</v>
      </c>
      <c r="F102" s="262">
        <f t="shared" si="6"/>
        <v>81.84420040815613</v>
      </c>
    </row>
    <row r="103" spans="1:6" ht="24.75" customHeight="1">
      <c r="A103" s="9"/>
      <c r="B103" s="396"/>
      <c r="C103" s="394" t="s">
        <v>220</v>
      </c>
      <c r="D103" s="391">
        <v>5223448</v>
      </c>
      <c r="E103" s="391">
        <v>3917586</v>
      </c>
      <c r="F103" s="262">
        <f t="shared" si="6"/>
        <v>75</v>
      </c>
    </row>
    <row r="104" spans="1:6" ht="24.75" customHeight="1">
      <c r="A104" s="9"/>
      <c r="B104" s="396"/>
      <c r="C104" s="394" t="s">
        <v>470</v>
      </c>
      <c r="D104" s="391">
        <v>858884.21</v>
      </c>
      <c r="E104" s="391"/>
      <c r="F104" s="262">
        <f t="shared" si="6"/>
        <v>0</v>
      </c>
    </row>
    <row r="105" spans="1:6" ht="24.75" customHeight="1">
      <c r="A105" s="9"/>
      <c r="B105" s="396"/>
      <c r="C105" s="394" t="s">
        <v>471</v>
      </c>
      <c r="D105" s="391">
        <v>809523</v>
      </c>
      <c r="E105" s="391">
        <v>627772.92</v>
      </c>
      <c r="F105" s="262">
        <f t="shared" si="6"/>
        <v>77.54849707790885</v>
      </c>
    </row>
    <row r="106" spans="1:6" ht="39.75" customHeight="1">
      <c r="A106" s="9"/>
      <c r="B106" s="382" t="s">
        <v>461</v>
      </c>
      <c r="C106" s="379" t="s">
        <v>45</v>
      </c>
      <c r="D106" s="374">
        <f>D107+D112+D110</f>
        <v>28472817.36</v>
      </c>
      <c r="E106" s="374">
        <f>E107+E112+E110</f>
        <v>26340083.9</v>
      </c>
      <c r="F106" s="385">
        <f>E106*100/D106</f>
        <v>92.50958051311014</v>
      </c>
    </row>
    <row r="107" spans="1:6" ht="156.75" customHeight="1">
      <c r="A107" s="9"/>
      <c r="B107" s="50" t="s">
        <v>197</v>
      </c>
      <c r="C107" s="51" t="s">
        <v>113</v>
      </c>
      <c r="D107" s="49">
        <f>D108</f>
        <v>498434.46</v>
      </c>
      <c r="E107" s="49">
        <f>E108</f>
        <v>365701</v>
      </c>
      <c r="F107" s="262">
        <f t="shared" si="6"/>
        <v>73.3699271113799</v>
      </c>
    </row>
    <row r="108" spans="1:6" ht="151.5" customHeight="1">
      <c r="A108" s="9"/>
      <c r="B108" s="50" t="s">
        <v>198</v>
      </c>
      <c r="C108" s="51" t="s">
        <v>114</v>
      </c>
      <c r="D108" s="49">
        <f>D109</f>
        <v>498434.46</v>
      </c>
      <c r="E108" s="49">
        <f>E109</f>
        <v>365701</v>
      </c>
      <c r="F108" s="262">
        <f t="shared" si="6"/>
        <v>73.3699271113799</v>
      </c>
    </row>
    <row r="109" spans="1:6" ht="35.25" customHeight="1">
      <c r="A109" s="9"/>
      <c r="B109" s="396"/>
      <c r="C109" s="397" t="s">
        <v>134</v>
      </c>
      <c r="D109" s="398">
        <v>498434.46</v>
      </c>
      <c r="E109" s="398">
        <v>365701</v>
      </c>
      <c r="F109" s="262">
        <f t="shared" si="6"/>
        <v>73.3699271113799</v>
      </c>
    </row>
    <row r="110" spans="1:6" ht="165" customHeight="1">
      <c r="A110" s="9"/>
      <c r="B110" s="50" t="s">
        <v>514</v>
      </c>
      <c r="C110" s="63" t="s">
        <v>517</v>
      </c>
      <c r="D110" s="49">
        <f>D111</f>
        <v>2000000</v>
      </c>
      <c r="E110" s="399"/>
      <c r="F110" s="311"/>
    </row>
    <row r="111" spans="1:6" ht="169.5" customHeight="1">
      <c r="A111" s="9"/>
      <c r="B111" s="50" t="s">
        <v>515</v>
      </c>
      <c r="C111" s="63" t="s">
        <v>516</v>
      </c>
      <c r="D111" s="49">
        <v>2000000</v>
      </c>
      <c r="E111" s="399"/>
      <c r="F111" s="311"/>
    </row>
    <row r="112" spans="1:6" ht="125.25" customHeight="1">
      <c r="A112" s="9"/>
      <c r="B112" s="400" t="s">
        <v>462</v>
      </c>
      <c r="C112" s="388" t="s">
        <v>463</v>
      </c>
      <c r="D112" s="49">
        <f>D113</f>
        <v>25974382.9</v>
      </c>
      <c r="E112" s="49">
        <f>E113</f>
        <v>25974382.9</v>
      </c>
      <c r="F112" s="262">
        <f t="shared" si="6"/>
        <v>100</v>
      </c>
    </row>
    <row r="113" spans="1:6" ht="150" customHeight="1">
      <c r="A113" s="9"/>
      <c r="B113" s="396" t="s">
        <v>459</v>
      </c>
      <c r="C113" s="386" t="s">
        <v>460</v>
      </c>
      <c r="D113" s="65">
        <v>25974382.9</v>
      </c>
      <c r="E113" s="65">
        <v>25974382.9</v>
      </c>
      <c r="F113" s="262">
        <f t="shared" si="6"/>
        <v>100</v>
      </c>
    </row>
    <row r="114" spans="1:6" ht="35.25" customHeight="1">
      <c r="A114" s="9"/>
      <c r="B114" s="372" t="s">
        <v>440</v>
      </c>
      <c r="C114" s="401" t="s">
        <v>454</v>
      </c>
      <c r="D114" s="374">
        <f>D115</f>
        <v>80000</v>
      </c>
      <c r="E114" s="374">
        <f>E115</f>
        <v>80000</v>
      </c>
      <c r="F114" s="385">
        <f t="shared" si="6"/>
        <v>100</v>
      </c>
    </row>
    <row r="115" spans="1:6" ht="51" customHeight="1">
      <c r="A115" s="9"/>
      <c r="B115" s="400" t="s">
        <v>457</v>
      </c>
      <c r="C115" s="386" t="s">
        <v>455</v>
      </c>
      <c r="D115" s="65">
        <f>D116</f>
        <v>80000</v>
      </c>
      <c r="E115" s="65">
        <f>E116</f>
        <v>80000</v>
      </c>
      <c r="F115" s="262">
        <f t="shared" si="6"/>
        <v>100</v>
      </c>
    </row>
    <row r="116" spans="1:6" ht="57" customHeight="1">
      <c r="A116" s="9"/>
      <c r="B116" s="400" t="s">
        <v>456</v>
      </c>
      <c r="C116" s="402" t="s">
        <v>455</v>
      </c>
      <c r="D116" s="65">
        <v>80000</v>
      </c>
      <c r="E116" s="65">
        <v>80000</v>
      </c>
      <c r="F116" s="262">
        <f t="shared" si="6"/>
        <v>100</v>
      </c>
    </row>
    <row r="117" spans="1:6" ht="199.5" customHeight="1">
      <c r="A117" s="9"/>
      <c r="B117" s="372" t="s">
        <v>191</v>
      </c>
      <c r="C117" s="403" t="s">
        <v>189</v>
      </c>
      <c r="D117" s="404"/>
      <c r="E117" s="404"/>
      <c r="F117" s="312"/>
    </row>
    <row r="118" spans="1:6" ht="210" customHeight="1">
      <c r="A118" s="9"/>
      <c r="B118" s="396" t="s">
        <v>199</v>
      </c>
      <c r="C118" s="63" t="s">
        <v>115</v>
      </c>
      <c r="D118" s="404"/>
      <c r="E118" s="404"/>
      <c r="F118" s="312"/>
    </row>
    <row r="119" spans="1:6" ht="90" customHeight="1">
      <c r="A119" s="9"/>
      <c r="B119" s="382" t="s">
        <v>164</v>
      </c>
      <c r="C119" s="379" t="s">
        <v>190</v>
      </c>
      <c r="D119" s="380">
        <f>D120</f>
        <v>-974992.93</v>
      </c>
      <c r="E119" s="380">
        <f>E120</f>
        <v>-1166992.38</v>
      </c>
      <c r="F119" s="385">
        <f t="shared" si="6"/>
        <v>119.69239407715497</v>
      </c>
    </row>
    <row r="120" spans="1:6" ht="102" customHeight="1">
      <c r="A120" s="9"/>
      <c r="B120" s="64" t="s">
        <v>192</v>
      </c>
      <c r="C120" s="63" t="s">
        <v>193</v>
      </c>
      <c r="D120" s="65">
        <v>-974992.93</v>
      </c>
      <c r="E120" s="65">
        <v>-1166992.38</v>
      </c>
      <c r="F120" s="262">
        <f t="shared" si="6"/>
        <v>119.69239407715497</v>
      </c>
    </row>
    <row r="121" spans="1:6" ht="27.75" customHeight="1">
      <c r="A121" s="9"/>
      <c r="B121" s="405"/>
      <c r="C121" s="379" t="s">
        <v>28</v>
      </c>
      <c r="D121" s="380">
        <f>D7+D86</f>
        <v>302332619.09999996</v>
      </c>
      <c r="E121" s="380">
        <f>E7+E86</f>
        <v>249292223.9</v>
      </c>
      <c r="F121" s="385">
        <f>E121*100/D121</f>
        <v>82.45627767261982</v>
      </c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hyperlinks>
    <hyperlink ref="C20" r:id="rId1" display="https://internet.garant.ru/#/document/5759555/entry/0"/>
    <hyperlink ref="C22" r:id="rId2" display="https://internet.garant.ru/#/document/5759555/entry/0"/>
    <hyperlink ref="C24" r:id="rId3" display="https://internet.garant.ru/#/document/5759555/entry/0"/>
    <hyperlink ref="C26" r:id="rId4" display="https://internet.garant.ru/#/document/5759555/entry/0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B1">
      <selection activeCell="K21" sqref="K21"/>
    </sheetView>
  </sheetViews>
  <sheetFormatPr defaultColWidth="8.88671875" defaultRowHeight="12.75"/>
  <cols>
    <col min="1" max="1" width="0" style="2" hidden="1" customWidth="1"/>
    <col min="2" max="2" width="6.6640625" style="11" customWidth="1"/>
    <col min="3" max="3" width="33.21484375" style="11" customWidth="1"/>
    <col min="4" max="4" width="11.4453125" style="61" customWidth="1"/>
    <col min="5" max="5" width="10.4453125" style="12" customWidth="1"/>
    <col min="6" max="6" width="10.99609375" style="12" customWidth="1"/>
    <col min="7" max="7" width="13.10546875" style="12" customWidth="1"/>
    <col min="8" max="8" width="11.77734375" style="13" customWidth="1"/>
    <col min="9" max="9" width="8.88671875" style="12" customWidth="1"/>
    <col min="10" max="10" width="11.3359375" style="2" bestFit="1" customWidth="1"/>
    <col min="11" max="11" width="12.21484375" style="2" bestFit="1" customWidth="1"/>
    <col min="12" max="15" width="8.88671875" style="2" customWidth="1"/>
    <col min="16" max="16" width="9.88671875" style="2" customWidth="1"/>
    <col min="17" max="16384" width="8.88671875" style="2" customWidth="1"/>
  </cols>
  <sheetData>
    <row r="1" spans="1:12" ht="85.5" customHeight="1">
      <c r="A1" s="5"/>
      <c r="B1" s="334" t="s">
        <v>573</v>
      </c>
      <c r="C1" s="334"/>
      <c r="D1" s="334"/>
      <c r="E1" s="334"/>
      <c r="F1" s="334"/>
      <c r="H1" s="14"/>
      <c r="J1" s="25"/>
      <c r="K1" s="25"/>
      <c r="L1" s="25"/>
    </row>
    <row r="2" spans="1:6" ht="78.75" customHeight="1">
      <c r="A2" s="6"/>
      <c r="B2" s="335" t="s">
        <v>574</v>
      </c>
      <c r="C2" s="335"/>
      <c r="D2" s="335"/>
      <c r="E2" s="335"/>
      <c r="F2" s="335"/>
    </row>
    <row r="3" spans="1:6" ht="15.75">
      <c r="A3" s="7" t="s">
        <v>17</v>
      </c>
      <c r="B3" s="8"/>
      <c r="C3" s="8"/>
      <c r="D3" s="336" t="s">
        <v>137</v>
      </c>
      <c r="E3" s="336"/>
      <c r="F3" s="336"/>
    </row>
    <row r="4" spans="1:6" ht="15" customHeight="1">
      <c r="A4" s="9"/>
      <c r="B4" s="342" t="s">
        <v>138</v>
      </c>
      <c r="C4" s="337" t="s">
        <v>139</v>
      </c>
      <c r="D4" s="340" t="s">
        <v>3</v>
      </c>
      <c r="E4" s="340"/>
      <c r="F4" s="340"/>
    </row>
    <row r="5" spans="1:8" ht="12.75" customHeight="1">
      <c r="A5" s="9"/>
      <c r="B5" s="343"/>
      <c r="C5" s="338"/>
      <c r="D5" s="345" t="s">
        <v>492</v>
      </c>
      <c r="E5" s="341" t="s">
        <v>507</v>
      </c>
      <c r="F5" s="341" t="s">
        <v>493</v>
      </c>
      <c r="H5" s="62"/>
    </row>
    <row r="6" spans="1:6" ht="58.5" customHeight="1">
      <c r="A6" s="9"/>
      <c r="B6" s="344"/>
      <c r="C6" s="339"/>
      <c r="D6" s="345"/>
      <c r="E6" s="341"/>
      <c r="F6" s="341"/>
    </row>
    <row r="7" spans="1:9" ht="32.25" customHeight="1">
      <c r="A7" s="10"/>
      <c r="B7" s="52" t="s">
        <v>140</v>
      </c>
      <c r="C7" s="27" t="s">
        <v>141</v>
      </c>
      <c r="D7" s="42">
        <f>D8+D9+D11+D12+D10</f>
        <v>17324259.63</v>
      </c>
      <c r="E7" s="42">
        <f>E8+E9+E11+E12+E10</f>
        <v>13515048.22</v>
      </c>
      <c r="F7" s="48">
        <f>E7*100/D7</f>
        <v>78.01227012666284</v>
      </c>
      <c r="G7" s="53"/>
      <c r="H7" s="53"/>
      <c r="I7" s="53"/>
    </row>
    <row r="8" spans="1:9" ht="57.75" customHeight="1">
      <c r="A8" s="10"/>
      <c r="B8" s="54" t="s">
        <v>165</v>
      </c>
      <c r="C8" s="59" t="s">
        <v>167</v>
      </c>
      <c r="D8" s="43">
        <v>1301411.5</v>
      </c>
      <c r="E8" s="43">
        <v>572710.9</v>
      </c>
      <c r="F8" s="47">
        <f aca="true" t="shared" si="0" ref="F8:F33">E8*100/D8</f>
        <v>44.00690327386841</v>
      </c>
      <c r="G8" s="53"/>
      <c r="H8" s="53"/>
      <c r="I8" s="53"/>
    </row>
    <row r="9" spans="1:9" ht="98.25" customHeight="1">
      <c r="A9" s="10"/>
      <c r="B9" s="54" t="s">
        <v>142</v>
      </c>
      <c r="C9" s="55" t="s">
        <v>6</v>
      </c>
      <c r="D9" s="43">
        <v>9224427.91</v>
      </c>
      <c r="E9" s="43">
        <v>7320874.56</v>
      </c>
      <c r="F9" s="47">
        <f t="shared" si="0"/>
        <v>79.36399559330503</v>
      </c>
      <c r="G9" s="53"/>
      <c r="H9" s="53"/>
      <c r="I9" s="53"/>
    </row>
    <row r="10" spans="1:9" ht="69" customHeight="1">
      <c r="A10" s="10"/>
      <c r="B10" s="54" t="s">
        <v>518</v>
      </c>
      <c r="C10" s="55" t="s">
        <v>519</v>
      </c>
      <c r="D10" s="43">
        <v>806680.93</v>
      </c>
      <c r="E10" s="43">
        <v>631026.19</v>
      </c>
      <c r="F10" s="47">
        <f t="shared" si="0"/>
        <v>78.2250040297841</v>
      </c>
      <c r="G10" s="53"/>
      <c r="H10" s="53"/>
      <c r="I10" s="53"/>
    </row>
    <row r="11" spans="1:9" ht="15.75">
      <c r="A11" s="9"/>
      <c r="B11" s="54" t="s">
        <v>143</v>
      </c>
      <c r="C11" s="55" t="s">
        <v>7</v>
      </c>
      <c r="D11" s="43">
        <v>100000</v>
      </c>
      <c r="E11" s="43"/>
      <c r="F11" s="47">
        <f t="shared" si="0"/>
        <v>0</v>
      </c>
      <c r="G11" s="53"/>
      <c r="H11" s="53"/>
      <c r="I11" s="53"/>
    </row>
    <row r="12" spans="1:10" ht="21" customHeight="1">
      <c r="A12" s="9"/>
      <c r="B12" s="54" t="s">
        <v>144</v>
      </c>
      <c r="C12" s="55" t="s">
        <v>8</v>
      </c>
      <c r="D12" s="43">
        <v>5891739.29</v>
      </c>
      <c r="E12" s="43">
        <v>4990436.57</v>
      </c>
      <c r="F12" s="47">
        <f t="shared" si="0"/>
        <v>84.70226404060726</v>
      </c>
      <c r="G12" s="66"/>
      <c r="H12" s="53"/>
      <c r="I12" s="53"/>
      <c r="J12" s="67"/>
    </row>
    <row r="13" spans="1:9" ht="31.5" customHeight="1">
      <c r="A13" s="9"/>
      <c r="B13" s="52" t="s">
        <v>145</v>
      </c>
      <c r="C13" s="56" t="s">
        <v>27</v>
      </c>
      <c r="D13" s="42">
        <f>D14</f>
        <v>929040</v>
      </c>
      <c r="E13" s="42">
        <f>E14</f>
        <v>746994</v>
      </c>
      <c r="F13" s="48">
        <f t="shared" si="0"/>
        <v>80.40493412554895</v>
      </c>
      <c r="G13" s="53"/>
      <c r="H13" s="53"/>
      <c r="I13" s="53"/>
    </row>
    <row r="14" spans="1:9" ht="65.25" customHeight="1">
      <c r="A14" s="9"/>
      <c r="B14" s="54" t="s">
        <v>209</v>
      </c>
      <c r="C14" s="55" t="s">
        <v>210</v>
      </c>
      <c r="D14" s="43">
        <v>929040</v>
      </c>
      <c r="E14" s="43">
        <v>746994</v>
      </c>
      <c r="F14" s="47">
        <f t="shared" si="0"/>
        <v>80.40493412554895</v>
      </c>
      <c r="G14" s="53"/>
      <c r="H14" s="66"/>
      <c r="I14" s="53"/>
    </row>
    <row r="15" spans="1:9" ht="18" customHeight="1">
      <c r="A15" s="9"/>
      <c r="B15" s="52" t="s">
        <v>146</v>
      </c>
      <c r="C15" s="56" t="s">
        <v>46</v>
      </c>
      <c r="D15" s="42">
        <f>D17+D18+D16</f>
        <v>59098101.75</v>
      </c>
      <c r="E15" s="42">
        <f>E17+E18+E16</f>
        <v>53742734.699999996</v>
      </c>
      <c r="F15" s="48">
        <f t="shared" si="0"/>
        <v>90.93817416902058</v>
      </c>
      <c r="G15" s="53"/>
      <c r="H15" s="53"/>
      <c r="I15" s="53"/>
    </row>
    <row r="16" spans="1:9" ht="18" customHeight="1">
      <c r="A16" s="9"/>
      <c r="B16" s="54" t="s">
        <v>166</v>
      </c>
      <c r="C16" s="60" t="s">
        <v>168</v>
      </c>
      <c r="D16" s="43">
        <v>100000</v>
      </c>
      <c r="E16" s="43"/>
      <c r="F16" s="47">
        <f t="shared" si="0"/>
        <v>0</v>
      </c>
      <c r="G16" s="53"/>
      <c r="H16" s="53"/>
      <c r="I16" s="53"/>
    </row>
    <row r="17" spans="1:9" ht="18" customHeight="1">
      <c r="A17" s="9"/>
      <c r="B17" s="54" t="s">
        <v>147</v>
      </c>
      <c r="C17" s="55" t="s">
        <v>148</v>
      </c>
      <c r="D17" s="43">
        <v>58498101.75</v>
      </c>
      <c r="E17" s="43">
        <v>53243686.98</v>
      </c>
      <c r="F17" s="47">
        <f t="shared" si="0"/>
        <v>91.01780294947775</v>
      </c>
      <c r="G17" s="57"/>
      <c r="H17" s="53"/>
      <c r="I17" s="53"/>
    </row>
    <row r="18" spans="1:9" ht="19.5" customHeight="1">
      <c r="A18" s="9"/>
      <c r="B18" s="54" t="s">
        <v>149</v>
      </c>
      <c r="C18" s="55" t="s">
        <v>47</v>
      </c>
      <c r="D18" s="43">
        <v>500000</v>
      </c>
      <c r="E18" s="43">
        <v>499047.72</v>
      </c>
      <c r="F18" s="47">
        <f t="shared" si="0"/>
        <v>99.809544</v>
      </c>
      <c r="G18" s="57"/>
      <c r="H18" s="53"/>
      <c r="I18" s="53"/>
    </row>
    <row r="19" spans="1:9" ht="33" customHeight="1">
      <c r="A19" s="9"/>
      <c r="B19" s="52" t="s">
        <v>150</v>
      </c>
      <c r="C19" s="56" t="s">
        <v>12</v>
      </c>
      <c r="D19" s="42">
        <f>D20+D21+D22+D23</f>
        <v>207368040</v>
      </c>
      <c r="E19" s="42">
        <f>E20+E21+E22+E23</f>
        <v>161015213.51000002</v>
      </c>
      <c r="F19" s="48">
        <f t="shared" si="0"/>
        <v>77.64707305426623</v>
      </c>
      <c r="G19" s="66"/>
      <c r="H19" s="53"/>
      <c r="I19" s="53"/>
    </row>
    <row r="20" spans="1:8" ht="18" customHeight="1">
      <c r="A20" s="9"/>
      <c r="B20" s="54" t="s">
        <v>151</v>
      </c>
      <c r="C20" s="55" t="s">
        <v>13</v>
      </c>
      <c r="D20" s="43">
        <v>6564521.55</v>
      </c>
      <c r="E20" s="43">
        <v>2834255.59</v>
      </c>
      <c r="F20" s="47">
        <f t="shared" si="0"/>
        <v>43.17535662595243</v>
      </c>
      <c r="H20" s="53"/>
    </row>
    <row r="21" spans="1:8" ht="18" customHeight="1">
      <c r="A21" s="9"/>
      <c r="B21" s="54" t="s">
        <v>152</v>
      </c>
      <c r="C21" s="55" t="s">
        <v>14</v>
      </c>
      <c r="D21" s="43">
        <v>642150</v>
      </c>
      <c r="E21" s="43">
        <v>580000</v>
      </c>
      <c r="F21" s="47">
        <f t="shared" si="0"/>
        <v>90.32157595577357</v>
      </c>
      <c r="H21" s="53"/>
    </row>
    <row r="22" spans="1:8" ht="15" customHeight="1">
      <c r="A22" s="9"/>
      <c r="B22" s="54" t="s">
        <v>153</v>
      </c>
      <c r="C22" s="55" t="s">
        <v>15</v>
      </c>
      <c r="D22" s="43">
        <v>16372733.29</v>
      </c>
      <c r="E22" s="43">
        <v>9585016.87</v>
      </c>
      <c r="F22" s="47">
        <f t="shared" si="0"/>
        <v>58.542557923753975</v>
      </c>
      <c r="H22" s="53"/>
    </row>
    <row r="23" spans="1:8" ht="34.5" customHeight="1">
      <c r="A23" s="9"/>
      <c r="B23" s="54" t="s">
        <v>154</v>
      </c>
      <c r="C23" s="55" t="s">
        <v>155</v>
      </c>
      <c r="D23" s="43">
        <v>183788635.16</v>
      </c>
      <c r="E23" s="43">
        <v>148015941.05</v>
      </c>
      <c r="F23" s="47">
        <f t="shared" si="0"/>
        <v>80.53595964796327</v>
      </c>
      <c r="H23" s="53"/>
    </row>
    <row r="24" spans="1:9" ht="14.25" customHeight="1">
      <c r="A24" s="9"/>
      <c r="B24" s="52" t="s">
        <v>156</v>
      </c>
      <c r="C24" s="56" t="s">
        <v>48</v>
      </c>
      <c r="D24" s="42">
        <f>D25</f>
        <v>21000</v>
      </c>
      <c r="E24" s="42">
        <f>E25</f>
        <v>21000</v>
      </c>
      <c r="F24" s="263">
        <f t="shared" si="0"/>
        <v>100</v>
      </c>
      <c r="G24" s="53"/>
      <c r="H24" s="66"/>
      <c r="I24" s="53"/>
    </row>
    <row r="25" spans="1:9" ht="19.5" customHeight="1">
      <c r="A25" s="9"/>
      <c r="B25" s="54" t="s">
        <v>157</v>
      </c>
      <c r="C25" s="55" t="s">
        <v>5</v>
      </c>
      <c r="D25" s="43">
        <v>21000</v>
      </c>
      <c r="E25" s="43">
        <v>21000</v>
      </c>
      <c r="F25" s="261">
        <f t="shared" si="0"/>
        <v>100</v>
      </c>
      <c r="G25" s="53"/>
      <c r="H25" s="53"/>
      <c r="I25" s="53"/>
    </row>
    <row r="26" spans="1:9" ht="18" customHeight="1">
      <c r="A26" s="9"/>
      <c r="B26" s="52" t="s">
        <v>158</v>
      </c>
      <c r="C26" s="56" t="s">
        <v>49</v>
      </c>
      <c r="D26" s="42">
        <f>D27</f>
        <v>24779728.52</v>
      </c>
      <c r="E26" s="42">
        <f>E27</f>
        <v>16763407.05</v>
      </c>
      <c r="F26" s="48">
        <f t="shared" si="0"/>
        <v>67.6496800054531</v>
      </c>
      <c r="G26" s="53"/>
      <c r="H26" s="66"/>
      <c r="I26" s="53"/>
    </row>
    <row r="27" spans="1:11" ht="15.75" customHeight="1">
      <c r="A27" s="9"/>
      <c r="B27" s="54" t="s">
        <v>159</v>
      </c>
      <c r="C27" s="55" t="s">
        <v>50</v>
      </c>
      <c r="D27" s="44">
        <v>24779728.52</v>
      </c>
      <c r="E27" s="44">
        <v>16763407.05</v>
      </c>
      <c r="F27" s="47">
        <f t="shared" si="0"/>
        <v>67.6496800054531</v>
      </c>
      <c r="G27" s="68"/>
      <c r="H27" s="68"/>
      <c r="I27" s="68"/>
      <c r="J27" s="69"/>
      <c r="K27" s="67"/>
    </row>
    <row r="28" spans="1:9" ht="16.5" customHeight="1">
      <c r="A28" s="9"/>
      <c r="B28" s="54" t="s">
        <v>160</v>
      </c>
      <c r="C28" s="56" t="s">
        <v>51</v>
      </c>
      <c r="D28" s="45">
        <f>D29+D30</f>
        <v>307484</v>
      </c>
      <c r="E28" s="45">
        <f>E29+E30</f>
        <v>167000</v>
      </c>
      <c r="F28" s="48">
        <f t="shared" si="0"/>
        <v>54.31176906765881</v>
      </c>
      <c r="G28" s="53"/>
      <c r="H28" s="53"/>
      <c r="I28" s="53"/>
    </row>
    <row r="29" spans="1:9" ht="17.25" customHeight="1">
      <c r="A29" s="9"/>
      <c r="B29" s="54" t="s">
        <v>161</v>
      </c>
      <c r="C29" s="55" t="s">
        <v>52</v>
      </c>
      <c r="D29" s="44">
        <v>185000</v>
      </c>
      <c r="E29" s="46">
        <v>137000</v>
      </c>
      <c r="F29" s="47">
        <f t="shared" si="0"/>
        <v>74.05405405405405</v>
      </c>
      <c r="G29" s="53"/>
      <c r="H29" s="53"/>
      <c r="I29" s="53"/>
    </row>
    <row r="30" spans="1:9" ht="20.25" customHeight="1">
      <c r="A30" s="9"/>
      <c r="B30" s="54" t="s">
        <v>162</v>
      </c>
      <c r="C30" s="55" t="s">
        <v>53</v>
      </c>
      <c r="D30" s="43">
        <v>122484</v>
      </c>
      <c r="E30" s="43">
        <v>30000</v>
      </c>
      <c r="F30" s="261">
        <f t="shared" si="0"/>
        <v>24.49299500342902</v>
      </c>
      <c r="G30" s="53"/>
      <c r="H30" s="66"/>
      <c r="I30" s="53"/>
    </row>
    <row r="31" spans="1:9" ht="33" customHeight="1">
      <c r="A31" s="9"/>
      <c r="B31" s="58">
        <v>1100</v>
      </c>
      <c r="C31" s="56" t="s">
        <v>175</v>
      </c>
      <c r="D31" s="42">
        <f>D32</f>
        <v>700158.03</v>
      </c>
      <c r="E31" s="42">
        <f>E32</f>
        <v>602432.06</v>
      </c>
      <c r="F31" s="48">
        <f t="shared" si="0"/>
        <v>86.04229819373778</v>
      </c>
      <c r="G31" s="53"/>
      <c r="H31" s="53"/>
      <c r="I31" s="53"/>
    </row>
    <row r="32" spans="1:6" ht="15.75" customHeight="1">
      <c r="A32" s="9"/>
      <c r="B32" s="32">
        <v>1101</v>
      </c>
      <c r="C32" s="24" t="s">
        <v>76</v>
      </c>
      <c r="D32" s="43">
        <v>700158.03</v>
      </c>
      <c r="E32" s="43">
        <v>602432.06</v>
      </c>
      <c r="F32" s="47">
        <f t="shared" si="0"/>
        <v>86.04229819373778</v>
      </c>
    </row>
    <row r="33" spans="1:9" ht="19.5" customHeight="1">
      <c r="A33" s="9"/>
      <c r="B33" s="28"/>
      <c r="C33" s="29" t="s">
        <v>163</v>
      </c>
      <c r="D33" s="45">
        <f>D7+D13+D15+D19+D24+D26+D28+D31</f>
        <v>310527811.92999995</v>
      </c>
      <c r="E33" s="45">
        <f>E7+E13+E15+E19+E24+E26+E28+E31</f>
        <v>246573829.54000002</v>
      </c>
      <c r="F33" s="48">
        <f t="shared" si="0"/>
        <v>79.4047489683737</v>
      </c>
      <c r="G33" s="53"/>
      <c r="H33" s="53"/>
      <c r="I33" s="53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29921259842519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="130" zoomScaleNormal="160" zoomScaleSheetLayoutView="130" zoomScalePageLayoutView="0" workbookViewId="0" topLeftCell="A145">
      <selection activeCell="C148" sqref="C148"/>
    </sheetView>
  </sheetViews>
  <sheetFormatPr defaultColWidth="8.88671875" defaultRowHeight="12.75"/>
  <cols>
    <col min="1" max="1" width="26.4453125" style="407" customWidth="1"/>
    <col min="2" max="2" width="13.77734375" style="500" customWidth="1"/>
    <col min="3" max="3" width="4.6640625" style="500" customWidth="1"/>
    <col min="4" max="4" width="10.99609375" style="500" customWidth="1"/>
    <col min="5" max="5" width="12.88671875" style="500" customWidth="1"/>
    <col min="6" max="6" width="12.10546875" style="500" hidden="1" customWidth="1"/>
    <col min="7" max="7" width="11.10546875" style="500" customWidth="1"/>
    <col min="8" max="8" width="11.4453125" style="71" hidden="1" customWidth="1"/>
    <col min="9" max="9" width="9.3359375" style="71" hidden="1" customWidth="1"/>
    <col min="10" max="11" width="8.88671875" style="71" hidden="1" customWidth="1"/>
    <col min="12" max="16384" width="8.88671875" style="71" customWidth="1"/>
  </cols>
  <sheetData>
    <row r="1" spans="2:7" ht="104.25" customHeight="1">
      <c r="B1" s="408" t="s">
        <v>575</v>
      </c>
      <c r="C1" s="409"/>
      <c r="D1" s="409"/>
      <c r="E1" s="409"/>
      <c r="F1" s="409"/>
      <c r="G1" s="409"/>
    </row>
    <row r="2" spans="1:7" ht="76.5" customHeight="1">
      <c r="A2" s="410" t="s">
        <v>578</v>
      </c>
      <c r="B2" s="410"/>
      <c r="C2" s="410"/>
      <c r="D2" s="410"/>
      <c r="E2" s="410"/>
      <c r="F2" s="410"/>
      <c r="G2" s="410"/>
    </row>
    <row r="3" spans="1:7" ht="18" customHeight="1">
      <c r="A3" s="411" t="s">
        <v>16</v>
      </c>
      <c r="B3" s="412" t="s">
        <v>221</v>
      </c>
      <c r="C3" s="413" t="s">
        <v>222</v>
      </c>
      <c r="D3" s="414" t="s">
        <v>223</v>
      </c>
      <c r="E3" s="414"/>
      <c r="F3" s="414"/>
      <c r="G3" s="414"/>
    </row>
    <row r="4" spans="1:7" ht="35.25" customHeight="1">
      <c r="A4" s="411" t="s">
        <v>224</v>
      </c>
      <c r="B4" s="415" t="s">
        <v>224</v>
      </c>
      <c r="C4" s="416" t="s">
        <v>224</v>
      </c>
      <c r="D4" s="417" t="s">
        <v>492</v>
      </c>
      <c r="E4" s="389" t="s">
        <v>559</v>
      </c>
      <c r="F4" s="389" t="s">
        <v>439</v>
      </c>
      <c r="G4" s="389" t="s">
        <v>582</v>
      </c>
    </row>
    <row r="5" spans="1:7" ht="38.25" customHeight="1">
      <c r="A5" s="418" t="s">
        <v>225</v>
      </c>
      <c r="B5" s="419"/>
      <c r="C5" s="251"/>
      <c r="D5" s="420">
        <f>D6+D11+D16+D23+D27+D32+D44+D48+D52+D56+D61+D65+D90+D94+D98+D105+D121</f>
        <v>280544550.22999996</v>
      </c>
      <c r="E5" s="420">
        <f>E6+E11+E16+E23+E27+E32+E44+E48+E52+E56+E61+E65+E90+E94+E98+E105+E121</f>
        <v>227578831.92999998</v>
      </c>
      <c r="F5" s="420">
        <f>F6+F11+F16+F23+F27+F32+F44+F48+F52+F56+F61+F65+F90+F94+F98+F105+F121</f>
        <v>0</v>
      </c>
      <c r="G5" s="420">
        <f>E5*100/D5</f>
        <v>81.12038952224276</v>
      </c>
    </row>
    <row r="6" spans="1:7" ht="39.75" customHeight="1">
      <c r="A6" s="421" t="s">
        <v>226</v>
      </c>
      <c r="B6" s="422" t="s">
        <v>227</v>
      </c>
      <c r="C6" s="251"/>
      <c r="D6" s="292">
        <f>D9+D10</f>
        <v>40605</v>
      </c>
      <c r="E6" s="292">
        <f>E9+E10</f>
        <v>40605</v>
      </c>
      <c r="F6" s="292"/>
      <c r="G6" s="295">
        <f aca="true" t="shared" si="0" ref="G6:G33">E6*100/D6</f>
        <v>100</v>
      </c>
    </row>
    <row r="7" spans="1:7" s="72" customFormat="1" ht="21.75" customHeight="1">
      <c r="A7" s="251" t="s">
        <v>228</v>
      </c>
      <c r="B7" s="245" t="s">
        <v>229</v>
      </c>
      <c r="C7" s="251"/>
      <c r="D7" s="293">
        <f>D8</f>
        <v>40605</v>
      </c>
      <c r="E7" s="293">
        <f>E8</f>
        <v>40605</v>
      </c>
      <c r="F7" s="293"/>
      <c r="G7" s="296">
        <f t="shared" si="0"/>
        <v>100</v>
      </c>
    </row>
    <row r="8" spans="1:7" s="72" customFormat="1" ht="30" customHeight="1">
      <c r="A8" s="251" t="s">
        <v>230</v>
      </c>
      <c r="B8" s="245" t="s">
        <v>231</v>
      </c>
      <c r="C8" s="251"/>
      <c r="D8" s="293">
        <f>D9+D10</f>
        <v>40605</v>
      </c>
      <c r="E8" s="293">
        <f>E9+E10</f>
        <v>40605</v>
      </c>
      <c r="F8" s="293">
        <f>F9+F10</f>
        <v>0</v>
      </c>
      <c r="G8" s="296">
        <f t="shared" si="0"/>
        <v>100</v>
      </c>
    </row>
    <row r="9" spans="1:7" ht="64.5" customHeight="1">
      <c r="A9" s="80" t="s">
        <v>232</v>
      </c>
      <c r="B9" s="245" t="s">
        <v>233</v>
      </c>
      <c r="C9" s="252">
        <v>200</v>
      </c>
      <c r="D9" s="293">
        <v>3250</v>
      </c>
      <c r="E9" s="360">
        <v>3250</v>
      </c>
      <c r="F9" s="360"/>
      <c r="G9" s="296">
        <f t="shared" si="0"/>
        <v>100</v>
      </c>
    </row>
    <row r="10" spans="1:7" ht="67.5" customHeight="1">
      <c r="A10" s="80" t="s">
        <v>232</v>
      </c>
      <c r="B10" s="245" t="s">
        <v>233</v>
      </c>
      <c r="C10" s="252">
        <v>300</v>
      </c>
      <c r="D10" s="360">
        <v>37355</v>
      </c>
      <c r="E10" s="360">
        <v>37355</v>
      </c>
      <c r="F10" s="360"/>
      <c r="G10" s="296">
        <f t="shared" si="0"/>
        <v>100</v>
      </c>
    </row>
    <row r="11" spans="1:7" ht="44.25" customHeight="1">
      <c r="A11" s="421" t="s">
        <v>234</v>
      </c>
      <c r="B11" s="422" t="s">
        <v>235</v>
      </c>
      <c r="C11" s="252"/>
      <c r="D11" s="292">
        <f>D12</f>
        <v>4065127.39</v>
      </c>
      <c r="E11" s="292">
        <f>E12</f>
        <v>3730825.53</v>
      </c>
      <c r="F11" s="423"/>
      <c r="G11" s="361">
        <f t="shared" si="0"/>
        <v>91.77634971975625</v>
      </c>
    </row>
    <row r="12" spans="1:7" s="72" customFormat="1" ht="21" customHeight="1">
      <c r="A12" s="251" t="s">
        <v>228</v>
      </c>
      <c r="B12" s="245" t="s">
        <v>236</v>
      </c>
      <c r="C12" s="252"/>
      <c r="D12" s="293">
        <f>D13</f>
        <v>4065127.39</v>
      </c>
      <c r="E12" s="293">
        <f>E13</f>
        <v>3730825.53</v>
      </c>
      <c r="F12" s="360"/>
      <c r="G12" s="294">
        <f t="shared" si="0"/>
        <v>91.77634971975625</v>
      </c>
    </row>
    <row r="13" spans="1:7" s="72" customFormat="1" ht="36.75" customHeight="1">
      <c r="A13" s="251" t="s">
        <v>237</v>
      </c>
      <c r="B13" s="245" t="s">
        <v>238</v>
      </c>
      <c r="C13" s="252"/>
      <c r="D13" s="293">
        <f>D14+D15</f>
        <v>4065127.39</v>
      </c>
      <c r="E13" s="293">
        <f>E14+E15</f>
        <v>3730825.53</v>
      </c>
      <c r="F13" s="360"/>
      <c r="G13" s="294">
        <f t="shared" si="0"/>
        <v>91.77634971975625</v>
      </c>
    </row>
    <row r="14" spans="1:7" ht="63" customHeight="1">
      <c r="A14" s="424" t="s">
        <v>239</v>
      </c>
      <c r="B14" s="245" t="s">
        <v>240</v>
      </c>
      <c r="C14" s="252">
        <v>200</v>
      </c>
      <c r="D14" s="293">
        <v>4062127.39</v>
      </c>
      <c r="E14" s="293">
        <v>3727825.53</v>
      </c>
      <c r="F14" s="360"/>
      <c r="G14" s="294">
        <f t="shared" si="0"/>
        <v>91.77027631326943</v>
      </c>
    </row>
    <row r="15" spans="1:7" ht="63" customHeight="1">
      <c r="A15" s="424" t="s">
        <v>239</v>
      </c>
      <c r="B15" s="245" t="s">
        <v>240</v>
      </c>
      <c r="C15" s="252">
        <v>800</v>
      </c>
      <c r="D15" s="360">
        <v>3000</v>
      </c>
      <c r="E15" s="360">
        <v>3000</v>
      </c>
      <c r="F15" s="360"/>
      <c r="G15" s="294">
        <f t="shared" si="0"/>
        <v>100</v>
      </c>
    </row>
    <row r="16" spans="1:7" ht="63.75" customHeight="1">
      <c r="A16" s="425" t="s">
        <v>241</v>
      </c>
      <c r="B16" s="422" t="s">
        <v>242</v>
      </c>
      <c r="C16" s="252"/>
      <c r="D16" s="292">
        <f>D18</f>
        <v>425500</v>
      </c>
      <c r="E16" s="292">
        <f>E18</f>
        <v>331480.5</v>
      </c>
      <c r="F16" s="423"/>
      <c r="G16" s="361">
        <f t="shared" si="0"/>
        <v>77.90376028202115</v>
      </c>
    </row>
    <row r="17" spans="1:7" ht="24" customHeight="1">
      <c r="A17" s="251" t="s">
        <v>228</v>
      </c>
      <c r="B17" s="245" t="s">
        <v>243</v>
      </c>
      <c r="C17" s="252"/>
      <c r="D17" s="293">
        <f>D18</f>
        <v>425500</v>
      </c>
      <c r="E17" s="293">
        <f>E18</f>
        <v>331480.5</v>
      </c>
      <c r="F17" s="293">
        <f>F18</f>
        <v>0</v>
      </c>
      <c r="G17" s="294">
        <f t="shared" si="0"/>
        <v>77.90376028202115</v>
      </c>
    </row>
    <row r="18" spans="1:7" ht="30" customHeight="1">
      <c r="A18" s="80" t="s">
        <v>244</v>
      </c>
      <c r="B18" s="245" t="s">
        <v>245</v>
      </c>
      <c r="C18" s="252"/>
      <c r="D18" s="293">
        <f>D19+D20+D21+D22</f>
        <v>425500</v>
      </c>
      <c r="E18" s="293">
        <f>E19+E20+E21+E22</f>
        <v>331480.5</v>
      </c>
      <c r="F18" s="360"/>
      <c r="G18" s="294">
        <f t="shared" si="0"/>
        <v>77.90376028202115</v>
      </c>
    </row>
    <row r="19" spans="1:7" ht="51.75" customHeight="1">
      <c r="A19" s="82" t="s">
        <v>246</v>
      </c>
      <c r="B19" s="247" t="s">
        <v>247</v>
      </c>
      <c r="C19" s="252">
        <v>200</v>
      </c>
      <c r="D19" s="293">
        <v>200000</v>
      </c>
      <c r="E19" s="293">
        <v>157896.21</v>
      </c>
      <c r="F19" s="293"/>
      <c r="G19" s="294">
        <f t="shared" si="0"/>
        <v>78.948105</v>
      </c>
    </row>
    <row r="20" spans="1:7" ht="41.25" customHeight="1">
      <c r="A20" s="82" t="s">
        <v>248</v>
      </c>
      <c r="B20" s="247" t="s">
        <v>249</v>
      </c>
      <c r="C20" s="252">
        <v>200</v>
      </c>
      <c r="D20" s="293">
        <v>197500</v>
      </c>
      <c r="E20" s="293">
        <v>155744.59</v>
      </c>
      <c r="F20" s="293"/>
      <c r="G20" s="294">
        <f t="shared" si="0"/>
        <v>78.85802025316455</v>
      </c>
    </row>
    <row r="21" spans="1:7" ht="40.5" customHeight="1">
      <c r="A21" s="82" t="s">
        <v>250</v>
      </c>
      <c r="B21" s="247" t="s">
        <v>251</v>
      </c>
      <c r="C21" s="252">
        <v>200</v>
      </c>
      <c r="D21" s="293">
        <v>20000</v>
      </c>
      <c r="E21" s="293">
        <v>12539.7</v>
      </c>
      <c r="F21" s="293"/>
      <c r="G21" s="294">
        <f t="shared" si="0"/>
        <v>62.6985</v>
      </c>
    </row>
    <row r="22" spans="1:7" ht="46.5" customHeight="1">
      <c r="A22" s="82" t="s">
        <v>252</v>
      </c>
      <c r="B22" s="247" t="s">
        <v>253</v>
      </c>
      <c r="C22" s="252">
        <v>200</v>
      </c>
      <c r="D22" s="293">
        <v>8000</v>
      </c>
      <c r="E22" s="293">
        <v>5300</v>
      </c>
      <c r="F22" s="293"/>
      <c r="G22" s="294">
        <f t="shared" si="0"/>
        <v>66.25</v>
      </c>
    </row>
    <row r="23" spans="1:7" ht="78.75" customHeight="1">
      <c r="A23" s="426" t="s">
        <v>254</v>
      </c>
      <c r="B23" s="421" t="s">
        <v>255</v>
      </c>
      <c r="C23" s="252"/>
      <c r="D23" s="292">
        <f>D26</f>
        <v>147482</v>
      </c>
      <c r="E23" s="292">
        <f>E26</f>
        <v>42486</v>
      </c>
      <c r="F23" s="423"/>
      <c r="G23" s="361">
        <f t="shared" si="0"/>
        <v>28.80758329830081</v>
      </c>
    </row>
    <row r="24" spans="1:7" ht="21.75" customHeight="1">
      <c r="A24" s="251" t="s">
        <v>228</v>
      </c>
      <c r="B24" s="302" t="s">
        <v>256</v>
      </c>
      <c r="C24" s="252"/>
      <c r="D24" s="293">
        <f>D25</f>
        <v>147482</v>
      </c>
      <c r="E24" s="293">
        <f>E25</f>
        <v>42486</v>
      </c>
      <c r="F24" s="293"/>
      <c r="G24" s="294">
        <f t="shared" si="0"/>
        <v>28.80758329830081</v>
      </c>
    </row>
    <row r="25" spans="1:7" ht="44.25" customHeight="1">
      <c r="A25" s="80" t="s">
        <v>257</v>
      </c>
      <c r="B25" s="302" t="s">
        <v>258</v>
      </c>
      <c r="C25" s="252"/>
      <c r="D25" s="293">
        <f>D26</f>
        <v>147482</v>
      </c>
      <c r="E25" s="293">
        <f>E26</f>
        <v>42486</v>
      </c>
      <c r="F25" s="293"/>
      <c r="G25" s="294">
        <f t="shared" si="0"/>
        <v>28.80758329830081</v>
      </c>
    </row>
    <row r="26" spans="1:7" ht="44.25" customHeight="1">
      <c r="A26" s="80" t="s">
        <v>259</v>
      </c>
      <c r="B26" s="298" t="s">
        <v>260</v>
      </c>
      <c r="C26" s="252">
        <v>200</v>
      </c>
      <c r="D26" s="293">
        <v>147482</v>
      </c>
      <c r="E26" s="293">
        <v>42486</v>
      </c>
      <c r="F26" s="293"/>
      <c r="G26" s="294">
        <f t="shared" si="0"/>
        <v>28.80758329830081</v>
      </c>
    </row>
    <row r="27" spans="1:8" ht="81" customHeight="1">
      <c r="A27" s="426" t="s">
        <v>261</v>
      </c>
      <c r="B27" s="422">
        <v>1500000000</v>
      </c>
      <c r="C27" s="252"/>
      <c r="D27" s="292">
        <f>D28</f>
        <v>115920</v>
      </c>
      <c r="E27" s="292">
        <f>E28</f>
        <v>68870</v>
      </c>
      <c r="F27" s="292">
        <f>F28</f>
        <v>0</v>
      </c>
      <c r="G27" s="361">
        <f t="shared" si="0"/>
        <v>59.41166321601104</v>
      </c>
      <c r="H27" s="75"/>
    </row>
    <row r="28" spans="1:8" ht="25.5" customHeight="1">
      <c r="A28" s="251" t="s">
        <v>228</v>
      </c>
      <c r="B28" s="298">
        <v>1520000000</v>
      </c>
      <c r="C28" s="252"/>
      <c r="D28" s="293">
        <f>D29</f>
        <v>115920</v>
      </c>
      <c r="E28" s="293">
        <f>E29</f>
        <v>68870</v>
      </c>
      <c r="F28" s="293"/>
      <c r="G28" s="294">
        <f t="shared" si="0"/>
        <v>59.41166321601104</v>
      </c>
      <c r="H28" s="75"/>
    </row>
    <row r="29" spans="1:8" ht="66" customHeight="1">
      <c r="A29" s="303" t="s">
        <v>262</v>
      </c>
      <c r="B29" s="298">
        <v>1520100000</v>
      </c>
      <c r="C29" s="252"/>
      <c r="D29" s="293">
        <f>D30+D31</f>
        <v>115920</v>
      </c>
      <c r="E29" s="293">
        <f>E30+E31</f>
        <v>68870</v>
      </c>
      <c r="F29" s="293"/>
      <c r="G29" s="294">
        <f t="shared" si="0"/>
        <v>59.41166321601104</v>
      </c>
      <c r="H29" s="75"/>
    </row>
    <row r="30" spans="1:8" ht="66" customHeight="1">
      <c r="A30" s="76" t="s">
        <v>262</v>
      </c>
      <c r="B30" s="244" t="s">
        <v>263</v>
      </c>
      <c r="C30" s="252">
        <v>100</v>
      </c>
      <c r="D30" s="293">
        <v>3000</v>
      </c>
      <c r="E30" s="293">
        <v>3000</v>
      </c>
      <c r="F30" s="293"/>
      <c r="G30" s="296">
        <f t="shared" si="0"/>
        <v>100</v>
      </c>
      <c r="H30" s="75"/>
    </row>
    <row r="31" spans="1:7" s="72" customFormat="1" ht="49.5" customHeight="1">
      <c r="A31" s="76" t="s">
        <v>262</v>
      </c>
      <c r="B31" s="244" t="s">
        <v>263</v>
      </c>
      <c r="C31" s="253">
        <v>200</v>
      </c>
      <c r="D31" s="297">
        <v>112920</v>
      </c>
      <c r="E31" s="297">
        <v>65870</v>
      </c>
      <c r="F31" s="297"/>
      <c r="G31" s="294">
        <f t="shared" si="0"/>
        <v>58.333333333333336</v>
      </c>
    </row>
    <row r="32" spans="1:7" ht="104.25" customHeight="1">
      <c r="A32" s="427" t="s">
        <v>264</v>
      </c>
      <c r="B32" s="428" t="s">
        <v>265</v>
      </c>
      <c r="C32" s="429"/>
      <c r="D32" s="430">
        <f>D33</f>
        <v>55976496.75</v>
      </c>
      <c r="E32" s="430">
        <f>E33</f>
        <v>51843686.98</v>
      </c>
      <c r="F32" s="430"/>
      <c r="G32" s="361">
        <f t="shared" si="0"/>
        <v>92.61688385313252</v>
      </c>
    </row>
    <row r="33" spans="1:7" ht="24.75" customHeight="1">
      <c r="A33" s="251" t="s">
        <v>228</v>
      </c>
      <c r="B33" s="245" t="s">
        <v>266</v>
      </c>
      <c r="C33" s="252"/>
      <c r="D33" s="360">
        <f>D34</f>
        <v>55976496.75</v>
      </c>
      <c r="E33" s="360">
        <f>E34</f>
        <v>51843686.98</v>
      </c>
      <c r="F33" s="360"/>
      <c r="G33" s="294">
        <f t="shared" si="0"/>
        <v>92.61688385313252</v>
      </c>
    </row>
    <row r="34" spans="1:7" ht="55.5" customHeight="1">
      <c r="A34" s="303" t="s">
        <v>267</v>
      </c>
      <c r="B34" s="245" t="s">
        <v>268</v>
      </c>
      <c r="C34" s="252"/>
      <c r="D34" s="360">
        <f>D35+D36+D37+D40</f>
        <v>55976496.75</v>
      </c>
      <c r="E34" s="360">
        <f>E35+E36+E37+E40</f>
        <v>51843686.98</v>
      </c>
      <c r="F34" s="360"/>
      <c r="G34" s="294">
        <f aca="true" t="shared" si="1" ref="G34:G43">E34*100/D34</f>
        <v>92.61688385313252</v>
      </c>
    </row>
    <row r="35" spans="1:7" ht="17.25" customHeight="1">
      <c r="A35" s="80" t="s">
        <v>269</v>
      </c>
      <c r="B35" s="245" t="s">
        <v>270</v>
      </c>
      <c r="C35" s="252">
        <v>200</v>
      </c>
      <c r="D35" s="360">
        <v>13887901.39</v>
      </c>
      <c r="E35" s="360">
        <v>10354691.62</v>
      </c>
      <c r="F35" s="360"/>
      <c r="G35" s="294">
        <f t="shared" si="1"/>
        <v>74.55908080868076</v>
      </c>
    </row>
    <row r="36" spans="1:7" ht="20.25" customHeight="1">
      <c r="A36" s="80" t="s">
        <v>271</v>
      </c>
      <c r="B36" s="245" t="s">
        <v>272</v>
      </c>
      <c r="C36" s="252">
        <v>200</v>
      </c>
      <c r="D36" s="360">
        <v>2794075.61</v>
      </c>
      <c r="E36" s="360">
        <v>2194475.61</v>
      </c>
      <c r="F36" s="360"/>
      <c r="G36" s="294">
        <f t="shared" si="1"/>
        <v>78.54030872128045</v>
      </c>
    </row>
    <row r="37" spans="1:7" ht="95.25" customHeight="1">
      <c r="A37" s="80" t="s">
        <v>430</v>
      </c>
      <c r="B37" s="245" t="s">
        <v>429</v>
      </c>
      <c r="C37" s="252">
        <v>200</v>
      </c>
      <c r="D37" s="360">
        <f>D38+D39</f>
        <v>11953064.06</v>
      </c>
      <c r="E37" s="360">
        <f>E38+E39</f>
        <v>11953064.06</v>
      </c>
      <c r="F37" s="360"/>
      <c r="G37" s="294">
        <f t="shared" si="1"/>
        <v>100</v>
      </c>
    </row>
    <row r="38" spans="1:7" ht="12.75" customHeight="1">
      <c r="A38" s="203" t="s">
        <v>411</v>
      </c>
      <c r="B38" s="245"/>
      <c r="C38" s="252"/>
      <c r="D38" s="300">
        <v>11833533.41</v>
      </c>
      <c r="E38" s="300">
        <v>11833533.41</v>
      </c>
      <c r="F38" s="360"/>
      <c r="G38" s="300">
        <f t="shared" si="1"/>
        <v>100</v>
      </c>
    </row>
    <row r="39" spans="1:7" ht="15" customHeight="1">
      <c r="A39" s="203" t="s">
        <v>412</v>
      </c>
      <c r="B39" s="245"/>
      <c r="C39" s="252"/>
      <c r="D39" s="300">
        <v>119530.65</v>
      </c>
      <c r="E39" s="300">
        <v>119530.65</v>
      </c>
      <c r="F39" s="360"/>
      <c r="G39" s="300">
        <f t="shared" si="1"/>
        <v>100</v>
      </c>
    </row>
    <row r="40" spans="1:7" ht="72.75" customHeight="1">
      <c r="A40" s="80" t="s">
        <v>483</v>
      </c>
      <c r="B40" s="247" t="s">
        <v>482</v>
      </c>
      <c r="C40" s="252">
        <v>200</v>
      </c>
      <c r="D40" s="294">
        <f>D41</f>
        <v>27341455.689999998</v>
      </c>
      <c r="E40" s="294">
        <f>E41</f>
        <v>27341455.689999998</v>
      </c>
      <c r="F40" s="294">
        <f>F41</f>
        <v>0</v>
      </c>
      <c r="G40" s="294">
        <f t="shared" si="1"/>
        <v>100.00000000000001</v>
      </c>
    </row>
    <row r="41" spans="1:7" ht="49.5" customHeight="1">
      <c r="A41" s="82" t="s">
        <v>378</v>
      </c>
      <c r="B41" s="247" t="s">
        <v>482</v>
      </c>
      <c r="C41" s="252"/>
      <c r="D41" s="294">
        <f>D42+D43</f>
        <v>27341455.689999998</v>
      </c>
      <c r="E41" s="294">
        <f>E42+E43</f>
        <v>27341455.689999998</v>
      </c>
      <c r="F41" s="360"/>
      <c r="G41" s="294">
        <f t="shared" si="1"/>
        <v>100.00000000000001</v>
      </c>
    </row>
    <row r="42" spans="1:7" ht="19.5" customHeight="1">
      <c r="A42" s="203" t="s">
        <v>411</v>
      </c>
      <c r="B42" s="245"/>
      <c r="C42" s="252"/>
      <c r="D42" s="300">
        <v>25974382.9</v>
      </c>
      <c r="E42" s="300">
        <v>25974382.9</v>
      </c>
      <c r="F42" s="431"/>
      <c r="G42" s="300">
        <f t="shared" si="1"/>
        <v>100</v>
      </c>
    </row>
    <row r="43" spans="1:7" ht="17.25" customHeight="1">
      <c r="A43" s="203" t="s">
        <v>412</v>
      </c>
      <c r="B43" s="245"/>
      <c r="C43" s="252"/>
      <c r="D43" s="300">
        <v>1367072.79</v>
      </c>
      <c r="E43" s="300">
        <v>1367072.79</v>
      </c>
      <c r="F43" s="431"/>
      <c r="G43" s="300">
        <f t="shared" si="1"/>
        <v>100</v>
      </c>
    </row>
    <row r="44" spans="1:7" ht="56.25" customHeight="1">
      <c r="A44" s="432" t="s">
        <v>273</v>
      </c>
      <c r="B44" s="433" t="s">
        <v>274</v>
      </c>
      <c r="C44" s="434"/>
      <c r="D44" s="435">
        <f>D47</f>
        <v>500000</v>
      </c>
      <c r="E44" s="435">
        <f>E47</f>
        <v>499047.72</v>
      </c>
      <c r="F44" s="435"/>
      <c r="G44" s="436">
        <f aca="true" t="shared" si="2" ref="G44:G89">E44*100/D44</f>
        <v>99.809544</v>
      </c>
    </row>
    <row r="45" spans="1:7" ht="21" customHeight="1">
      <c r="A45" s="251" t="s">
        <v>228</v>
      </c>
      <c r="B45" s="245" t="s">
        <v>275</v>
      </c>
      <c r="C45" s="252"/>
      <c r="D45" s="293">
        <f>D46</f>
        <v>500000</v>
      </c>
      <c r="E45" s="293">
        <f>E46</f>
        <v>499047.72</v>
      </c>
      <c r="F45" s="293"/>
      <c r="G45" s="294">
        <f t="shared" si="2"/>
        <v>99.809544</v>
      </c>
    </row>
    <row r="46" spans="1:7" ht="35.25" customHeight="1">
      <c r="A46" s="437" t="s">
        <v>276</v>
      </c>
      <c r="B46" s="245" t="s">
        <v>277</v>
      </c>
      <c r="C46" s="252"/>
      <c r="D46" s="293">
        <f>D47</f>
        <v>500000</v>
      </c>
      <c r="E46" s="293">
        <f>E47</f>
        <v>499047.72</v>
      </c>
      <c r="F46" s="293">
        <f>F47</f>
        <v>0</v>
      </c>
      <c r="G46" s="294">
        <f t="shared" si="2"/>
        <v>99.809544</v>
      </c>
    </row>
    <row r="47" spans="1:7" ht="26.25" customHeight="1">
      <c r="A47" s="437" t="s">
        <v>276</v>
      </c>
      <c r="B47" s="438" t="s">
        <v>278</v>
      </c>
      <c r="C47" s="439">
        <v>200</v>
      </c>
      <c r="D47" s="297">
        <v>500000</v>
      </c>
      <c r="E47" s="297">
        <v>499047.72</v>
      </c>
      <c r="F47" s="297"/>
      <c r="G47" s="294">
        <f t="shared" si="2"/>
        <v>99.809544</v>
      </c>
    </row>
    <row r="48" spans="1:7" s="77" customFormat="1" ht="108" customHeight="1">
      <c r="A48" s="440" t="s">
        <v>279</v>
      </c>
      <c r="B48" s="428" t="s">
        <v>280</v>
      </c>
      <c r="C48" s="429"/>
      <c r="D48" s="441">
        <f>D51</f>
        <v>2070809.78</v>
      </c>
      <c r="E48" s="441">
        <f>E51</f>
        <v>1768381.05</v>
      </c>
      <c r="F48" s="441"/>
      <c r="G48" s="361">
        <f t="shared" si="2"/>
        <v>85.39562962658984</v>
      </c>
    </row>
    <row r="49" spans="1:7" s="77" customFormat="1" ht="25.5" customHeight="1">
      <c r="A49" s="251" t="s">
        <v>228</v>
      </c>
      <c r="B49" s="245" t="s">
        <v>281</v>
      </c>
      <c r="C49" s="252"/>
      <c r="D49" s="293">
        <f>D50</f>
        <v>2070809.78</v>
      </c>
      <c r="E49" s="293">
        <f>E50</f>
        <v>1768381.05</v>
      </c>
      <c r="F49" s="293"/>
      <c r="G49" s="294">
        <f t="shared" si="2"/>
        <v>85.39562962658984</v>
      </c>
    </row>
    <row r="50" spans="1:7" s="77" customFormat="1" ht="69" customHeight="1">
      <c r="A50" s="304" t="s">
        <v>282</v>
      </c>
      <c r="B50" s="245" t="s">
        <v>283</v>
      </c>
      <c r="C50" s="252"/>
      <c r="D50" s="293">
        <f>D51</f>
        <v>2070809.78</v>
      </c>
      <c r="E50" s="293">
        <f>E51</f>
        <v>1768381.05</v>
      </c>
      <c r="F50" s="293"/>
      <c r="G50" s="294">
        <f t="shared" si="2"/>
        <v>85.39562962658984</v>
      </c>
    </row>
    <row r="51" spans="1:7" s="77" customFormat="1" ht="75" customHeight="1">
      <c r="A51" s="442" t="s">
        <v>284</v>
      </c>
      <c r="B51" s="438" t="s">
        <v>285</v>
      </c>
      <c r="C51" s="256">
        <v>200</v>
      </c>
      <c r="D51" s="297">
        <v>2070809.78</v>
      </c>
      <c r="E51" s="297">
        <v>1768381.05</v>
      </c>
      <c r="F51" s="297"/>
      <c r="G51" s="294">
        <f t="shared" si="2"/>
        <v>85.39562962658984</v>
      </c>
    </row>
    <row r="52" spans="1:7" s="78" customFormat="1" ht="68.25" customHeight="1">
      <c r="A52" s="443" t="s">
        <v>286</v>
      </c>
      <c r="B52" s="428" t="s">
        <v>287</v>
      </c>
      <c r="C52" s="254"/>
      <c r="D52" s="444">
        <f>D55</f>
        <v>228969.5</v>
      </c>
      <c r="E52" s="444">
        <f>E55</f>
        <v>228969.5</v>
      </c>
      <c r="F52" s="444"/>
      <c r="G52" s="295">
        <f t="shared" si="2"/>
        <v>100</v>
      </c>
    </row>
    <row r="53" spans="1:7" s="78" customFormat="1" ht="26.25" customHeight="1">
      <c r="A53" s="251" t="s">
        <v>228</v>
      </c>
      <c r="B53" s="245" t="s">
        <v>288</v>
      </c>
      <c r="C53" s="252"/>
      <c r="D53" s="293">
        <f>D54</f>
        <v>228969.5</v>
      </c>
      <c r="E53" s="293">
        <f>E54</f>
        <v>228969.5</v>
      </c>
      <c r="F53" s="293"/>
      <c r="G53" s="296">
        <f t="shared" si="2"/>
        <v>100</v>
      </c>
    </row>
    <row r="54" spans="1:7" s="78" customFormat="1" ht="33.75" customHeight="1">
      <c r="A54" s="305" t="s">
        <v>289</v>
      </c>
      <c r="B54" s="245" t="s">
        <v>290</v>
      </c>
      <c r="C54" s="252"/>
      <c r="D54" s="293">
        <f>D55</f>
        <v>228969.5</v>
      </c>
      <c r="E54" s="293">
        <f>E55</f>
        <v>228969.5</v>
      </c>
      <c r="F54" s="293"/>
      <c r="G54" s="296">
        <f t="shared" si="2"/>
        <v>100</v>
      </c>
    </row>
    <row r="55" spans="1:7" s="78" customFormat="1" ht="44.25" customHeight="1">
      <c r="A55" s="445" t="s">
        <v>291</v>
      </c>
      <c r="B55" s="438" t="s">
        <v>292</v>
      </c>
      <c r="C55" s="446">
        <v>200</v>
      </c>
      <c r="D55" s="447">
        <v>228969.5</v>
      </c>
      <c r="E55" s="297">
        <v>228969.5</v>
      </c>
      <c r="F55" s="297"/>
      <c r="G55" s="296">
        <f t="shared" si="2"/>
        <v>100</v>
      </c>
    </row>
    <row r="56" spans="1:7" s="77" customFormat="1" ht="53.25" customHeight="1">
      <c r="A56" s="448" t="s">
        <v>293</v>
      </c>
      <c r="B56" s="449" t="s">
        <v>294</v>
      </c>
      <c r="C56" s="429"/>
      <c r="D56" s="441">
        <f>D57</f>
        <v>12792443.33</v>
      </c>
      <c r="E56" s="441">
        <f>E57</f>
        <v>7829081.49</v>
      </c>
      <c r="F56" s="441"/>
      <c r="G56" s="361">
        <f t="shared" si="2"/>
        <v>61.20082995904114</v>
      </c>
    </row>
    <row r="57" spans="1:7" s="77" customFormat="1" ht="23.25" customHeight="1">
      <c r="A57" s="251" t="s">
        <v>228</v>
      </c>
      <c r="B57" s="245" t="s">
        <v>295</v>
      </c>
      <c r="C57" s="252"/>
      <c r="D57" s="293">
        <f>D58</f>
        <v>12792443.33</v>
      </c>
      <c r="E57" s="293">
        <f>E58</f>
        <v>7829081.49</v>
      </c>
      <c r="F57" s="293"/>
      <c r="G57" s="294">
        <f t="shared" si="2"/>
        <v>61.20082995904114</v>
      </c>
    </row>
    <row r="58" spans="1:7" s="77" customFormat="1" ht="27" customHeight="1">
      <c r="A58" s="306" t="s">
        <v>296</v>
      </c>
      <c r="B58" s="245" t="s">
        <v>297</v>
      </c>
      <c r="C58" s="252"/>
      <c r="D58" s="293">
        <f>D59+D60</f>
        <v>12792443.33</v>
      </c>
      <c r="E58" s="293">
        <f>E59+E60</f>
        <v>7829081.49</v>
      </c>
      <c r="F58" s="293"/>
      <c r="G58" s="294">
        <f t="shared" si="2"/>
        <v>61.20082995904114</v>
      </c>
    </row>
    <row r="59" spans="1:7" s="77" customFormat="1" ht="17.25" customHeight="1">
      <c r="A59" s="442" t="s">
        <v>298</v>
      </c>
      <c r="B59" s="245" t="s">
        <v>299</v>
      </c>
      <c r="C59" s="434">
        <v>200</v>
      </c>
      <c r="D59" s="297">
        <v>6493747.33</v>
      </c>
      <c r="E59" s="297">
        <v>3535386.8</v>
      </c>
      <c r="F59" s="297"/>
      <c r="G59" s="294">
        <f t="shared" si="2"/>
        <v>54.44293749569095</v>
      </c>
    </row>
    <row r="60" spans="1:7" s="77" customFormat="1" ht="26.25" customHeight="1">
      <c r="A60" s="82" t="s">
        <v>300</v>
      </c>
      <c r="B60" s="245" t="s">
        <v>301</v>
      </c>
      <c r="C60" s="450">
        <v>200</v>
      </c>
      <c r="D60" s="451">
        <v>6298696</v>
      </c>
      <c r="E60" s="451">
        <v>4293694.69</v>
      </c>
      <c r="F60" s="452"/>
      <c r="G60" s="294">
        <f t="shared" si="2"/>
        <v>68.16799366091014</v>
      </c>
    </row>
    <row r="61" spans="1:7" s="77" customFormat="1" ht="72" customHeight="1">
      <c r="A61" s="453" t="s">
        <v>302</v>
      </c>
      <c r="B61" s="454">
        <v>1000000000</v>
      </c>
      <c r="C61" s="252"/>
      <c r="D61" s="455">
        <f>D63</f>
        <v>21000</v>
      </c>
      <c r="E61" s="455">
        <f>E63</f>
        <v>21000</v>
      </c>
      <c r="F61" s="456">
        <f>F63</f>
        <v>0</v>
      </c>
      <c r="G61" s="295">
        <f t="shared" si="2"/>
        <v>100</v>
      </c>
    </row>
    <row r="62" spans="1:7" s="79" customFormat="1" ht="19.5" customHeight="1">
      <c r="A62" s="251" t="s">
        <v>228</v>
      </c>
      <c r="B62" s="307">
        <v>1020000000</v>
      </c>
      <c r="C62" s="254"/>
      <c r="D62" s="308">
        <f aca="true" t="shared" si="3" ref="D62:F63">D63</f>
        <v>21000</v>
      </c>
      <c r="E62" s="308">
        <f t="shared" si="3"/>
        <v>21000</v>
      </c>
      <c r="F62" s="359">
        <f t="shared" si="3"/>
        <v>0</v>
      </c>
      <c r="G62" s="296">
        <f t="shared" si="2"/>
        <v>100</v>
      </c>
    </row>
    <row r="63" spans="1:7" s="77" customFormat="1" ht="41.25" customHeight="1">
      <c r="A63" s="82" t="s">
        <v>303</v>
      </c>
      <c r="B63" s="298">
        <v>1020100000</v>
      </c>
      <c r="C63" s="252"/>
      <c r="D63" s="293">
        <f t="shared" si="3"/>
        <v>21000</v>
      </c>
      <c r="E63" s="293">
        <f t="shared" si="3"/>
        <v>21000</v>
      </c>
      <c r="F63" s="289">
        <f t="shared" si="3"/>
        <v>0</v>
      </c>
      <c r="G63" s="296">
        <f t="shared" si="2"/>
        <v>100</v>
      </c>
    </row>
    <row r="64" spans="1:7" s="77" customFormat="1" ht="24" customHeight="1">
      <c r="A64" s="82" t="s">
        <v>304</v>
      </c>
      <c r="B64" s="298">
        <v>1020120100</v>
      </c>
      <c r="C64" s="252">
        <v>200</v>
      </c>
      <c r="D64" s="293">
        <v>21000</v>
      </c>
      <c r="E64" s="293">
        <v>21000</v>
      </c>
      <c r="F64" s="289"/>
      <c r="G64" s="296">
        <f t="shared" si="2"/>
        <v>100</v>
      </c>
    </row>
    <row r="65" spans="1:7" s="77" customFormat="1" ht="42.75" customHeight="1">
      <c r="A65" s="457" t="s">
        <v>305</v>
      </c>
      <c r="B65" s="454">
        <v>1200000000</v>
      </c>
      <c r="C65" s="252"/>
      <c r="D65" s="292">
        <f>D66</f>
        <v>24779728.52</v>
      </c>
      <c r="E65" s="292">
        <f>E66</f>
        <v>16763407.049999999</v>
      </c>
      <c r="F65" s="292"/>
      <c r="G65" s="361">
        <f t="shared" si="2"/>
        <v>67.6496800054531</v>
      </c>
    </row>
    <row r="66" spans="1:7" s="77" customFormat="1" ht="25.5" customHeight="1">
      <c r="A66" s="251" t="s">
        <v>228</v>
      </c>
      <c r="B66" s="309">
        <v>1220000000</v>
      </c>
      <c r="C66" s="252"/>
      <c r="D66" s="293">
        <f>D67+D71+D72+D73+D77+D80+D81+D82+D85+D88+D89</f>
        <v>24779728.52</v>
      </c>
      <c r="E66" s="293">
        <f>E67+E71+E72+E73+E77+E80+E81+E82+E85+E88+E89</f>
        <v>16763407.049999999</v>
      </c>
      <c r="F66" s="293"/>
      <c r="G66" s="294">
        <f t="shared" si="2"/>
        <v>67.6496800054531</v>
      </c>
    </row>
    <row r="67" spans="1:7" s="77" customFormat="1" ht="23.25" customHeight="1">
      <c r="A67" s="457" t="s">
        <v>306</v>
      </c>
      <c r="B67" s="454">
        <v>1220100000</v>
      </c>
      <c r="C67" s="252"/>
      <c r="D67" s="292">
        <f>D68</f>
        <v>5401970.88</v>
      </c>
      <c r="E67" s="292">
        <f>E68</f>
        <v>3799387.58</v>
      </c>
      <c r="F67" s="292">
        <f>F68</f>
        <v>0</v>
      </c>
      <c r="G67" s="361">
        <f t="shared" si="2"/>
        <v>70.33335914613446</v>
      </c>
    </row>
    <row r="68" spans="1:7" s="77" customFormat="1" ht="63" customHeight="1">
      <c r="A68" s="80" t="s">
        <v>307</v>
      </c>
      <c r="B68" s="246" t="s">
        <v>308</v>
      </c>
      <c r="C68" s="252"/>
      <c r="D68" s="293">
        <f>D69+D70</f>
        <v>5401970.88</v>
      </c>
      <c r="E68" s="293">
        <f>E69+E70</f>
        <v>3799387.58</v>
      </c>
      <c r="F68" s="293"/>
      <c r="G68" s="294">
        <f t="shared" si="2"/>
        <v>70.33335914613446</v>
      </c>
    </row>
    <row r="69" spans="1:7" s="77" customFormat="1" ht="63.75" customHeight="1">
      <c r="A69" s="80" t="s">
        <v>555</v>
      </c>
      <c r="B69" s="247" t="s">
        <v>308</v>
      </c>
      <c r="C69" s="252">
        <v>100</v>
      </c>
      <c r="D69" s="293">
        <v>4403113.68</v>
      </c>
      <c r="E69" s="88">
        <v>3222350.83</v>
      </c>
      <c r="F69" s="88"/>
      <c r="G69" s="294">
        <f t="shared" si="2"/>
        <v>73.18345752999046</v>
      </c>
    </row>
    <row r="70" spans="1:7" s="77" customFormat="1" ht="60.75" customHeight="1">
      <c r="A70" s="80" t="s">
        <v>556</v>
      </c>
      <c r="B70" s="247" t="s">
        <v>308</v>
      </c>
      <c r="C70" s="252">
        <v>200</v>
      </c>
      <c r="D70" s="293">
        <v>998857.2</v>
      </c>
      <c r="E70" s="88">
        <v>577036.75</v>
      </c>
      <c r="F70" s="88"/>
      <c r="G70" s="294">
        <f t="shared" si="2"/>
        <v>57.769694206539235</v>
      </c>
    </row>
    <row r="71" spans="1:7" s="77" customFormat="1" ht="79.5" customHeight="1">
      <c r="A71" s="458" t="s">
        <v>418</v>
      </c>
      <c r="B71" s="459" t="s">
        <v>416</v>
      </c>
      <c r="C71" s="255">
        <v>100</v>
      </c>
      <c r="D71" s="292">
        <v>773844.15</v>
      </c>
      <c r="E71" s="420">
        <v>483703.17</v>
      </c>
      <c r="F71" s="88"/>
      <c r="G71" s="361">
        <f t="shared" si="2"/>
        <v>62.50653571523413</v>
      </c>
    </row>
    <row r="72" spans="1:7" s="77" customFormat="1" ht="75" customHeight="1">
      <c r="A72" s="458" t="s">
        <v>419</v>
      </c>
      <c r="B72" s="459" t="s">
        <v>417</v>
      </c>
      <c r="C72" s="255">
        <v>100</v>
      </c>
      <c r="D72" s="292">
        <v>40728.74</v>
      </c>
      <c r="E72" s="420">
        <v>25458.34</v>
      </c>
      <c r="F72" s="88"/>
      <c r="G72" s="361">
        <f t="shared" si="2"/>
        <v>62.50706503564805</v>
      </c>
    </row>
    <row r="73" spans="1:7" s="77" customFormat="1" ht="30.75" customHeight="1">
      <c r="A73" s="460" t="s">
        <v>309</v>
      </c>
      <c r="B73" s="461" t="s">
        <v>310</v>
      </c>
      <c r="C73" s="462"/>
      <c r="D73" s="463">
        <f>D74+D75+D76</f>
        <v>6060404.55</v>
      </c>
      <c r="E73" s="463">
        <f>E74+E75+E76</f>
        <v>4028875.44</v>
      </c>
      <c r="F73" s="463"/>
      <c r="G73" s="361">
        <f t="shared" si="2"/>
        <v>66.47865512542393</v>
      </c>
    </row>
    <row r="74" spans="1:7" s="77" customFormat="1" ht="51" customHeight="1">
      <c r="A74" s="80" t="s">
        <v>311</v>
      </c>
      <c r="B74" s="246" t="s">
        <v>312</v>
      </c>
      <c r="C74" s="252">
        <v>100</v>
      </c>
      <c r="D74" s="464">
        <v>4678386.55</v>
      </c>
      <c r="E74" s="464">
        <v>3254392.65</v>
      </c>
      <c r="F74" s="464"/>
      <c r="G74" s="294">
        <f t="shared" si="2"/>
        <v>69.56228638268465</v>
      </c>
    </row>
    <row r="75" spans="1:7" s="77" customFormat="1" ht="54" customHeight="1">
      <c r="A75" s="80" t="s">
        <v>311</v>
      </c>
      <c r="B75" s="246" t="s">
        <v>312</v>
      </c>
      <c r="C75" s="252">
        <v>200</v>
      </c>
      <c r="D75" s="464">
        <v>1354591</v>
      </c>
      <c r="E75" s="464">
        <v>754268.79</v>
      </c>
      <c r="F75" s="464"/>
      <c r="G75" s="294">
        <f t="shared" si="2"/>
        <v>55.6824008132344</v>
      </c>
    </row>
    <row r="76" spans="1:7" s="77" customFormat="1" ht="54" customHeight="1">
      <c r="A76" s="465" t="s">
        <v>311</v>
      </c>
      <c r="B76" s="246" t="s">
        <v>312</v>
      </c>
      <c r="C76" s="254">
        <v>800</v>
      </c>
      <c r="D76" s="308">
        <v>27427</v>
      </c>
      <c r="E76" s="308">
        <v>20214</v>
      </c>
      <c r="F76" s="308"/>
      <c r="G76" s="294">
        <f t="shared" si="2"/>
        <v>73.70109745870857</v>
      </c>
    </row>
    <row r="77" spans="1:7" s="77" customFormat="1" ht="84.75" customHeight="1">
      <c r="A77" s="466" t="s">
        <v>313</v>
      </c>
      <c r="B77" s="249">
        <v>1220290020</v>
      </c>
      <c r="C77" s="255"/>
      <c r="D77" s="292">
        <f>D78+D79</f>
        <v>498434.46</v>
      </c>
      <c r="E77" s="292">
        <f>E78+E79</f>
        <v>355616.65</v>
      </c>
      <c r="F77" s="292">
        <f>F78+F79</f>
        <v>0</v>
      </c>
      <c r="G77" s="361">
        <f t="shared" si="2"/>
        <v>71.34672229524419</v>
      </c>
    </row>
    <row r="78" spans="1:7" s="77" customFormat="1" ht="75" customHeight="1">
      <c r="A78" s="82" t="s">
        <v>395</v>
      </c>
      <c r="B78" s="248">
        <v>1220290020</v>
      </c>
      <c r="C78" s="252">
        <v>100</v>
      </c>
      <c r="D78" s="88">
        <v>486819.62</v>
      </c>
      <c r="E78" s="88">
        <v>353626.38</v>
      </c>
      <c r="F78" s="292"/>
      <c r="G78" s="284">
        <f t="shared" si="2"/>
        <v>72.64012489882803</v>
      </c>
    </row>
    <row r="79" spans="1:7" s="77" customFormat="1" ht="74.25" customHeight="1">
      <c r="A79" s="82" t="s">
        <v>395</v>
      </c>
      <c r="B79" s="248">
        <v>1220290020</v>
      </c>
      <c r="C79" s="252">
        <v>200</v>
      </c>
      <c r="D79" s="88">
        <v>11614.84</v>
      </c>
      <c r="E79" s="88">
        <v>1990.27</v>
      </c>
      <c r="F79" s="292"/>
      <c r="G79" s="284">
        <f t="shared" si="2"/>
        <v>17.135578277445063</v>
      </c>
    </row>
    <row r="80" spans="1:7" s="77" customFormat="1" ht="84.75" customHeight="1">
      <c r="A80" s="458" t="s">
        <v>418</v>
      </c>
      <c r="B80" s="249">
        <v>1220280340</v>
      </c>
      <c r="C80" s="255">
        <v>100</v>
      </c>
      <c r="D80" s="292">
        <v>2321532.44</v>
      </c>
      <c r="E80" s="292">
        <v>1654517.75</v>
      </c>
      <c r="F80" s="293"/>
      <c r="G80" s="361">
        <f t="shared" si="2"/>
        <v>71.26834505917996</v>
      </c>
    </row>
    <row r="81" spans="1:7" s="77" customFormat="1" ht="84.75" customHeight="1">
      <c r="A81" s="458" t="s">
        <v>419</v>
      </c>
      <c r="B81" s="249" t="s">
        <v>421</v>
      </c>
      <c r="C81" s="255">
        <v>100</v>
      </c>
      <c r="D81" s="292">
        <v>122186.22</v>
      </c>
      <c r="E81" s="292">
        <v>87079.9</v>
      </c>
      <c r="F81" s="293"/>
      <c r="G81" s="361">
        <f t="shared" si="2"/>
        <v>71.26818392450474</v>
      </c>
    </row>
    <row r="82" spans="1:7" s="77" customFormat="1" ht="66" customHeight="1">
      <c r="A82" s="460" t="s">
        <v>425</v>
      </c>
      <c r="B82" s="249" t="s">
        <v>424</v>
      </c>
      <c r="C82" s="255">
        <v>200</v>
      </c>
      <c r="D82" s="292">
        <f>D83+D84</f>
        <v>35902</v>
      </c>
      <c r="E82" s="292">
        <f>E83+E84</f>
        <v>35902</v>
      </c>
      <c r="F82" s="292"/>
      <c r="G82" s="420">
        <f t="shared" si="2"/>
        <v>100</v>
      </c>
    </row>
    <row r="83" spans="1:7" s="77" customFormat="1" ht="21.75" customHeight="1">
      <c r="A83" s="203" t="s">
        <v>411</v>
      </c>
      <c r="B83" s="249"/>
      <c r="C83" s="255"/>
      <c r="D83" s="230">
        <v>34106</v>
      </c>
      <c r="E83" s="230">
        <v>34106</v>
      </c>
      <c r="F83" s="293"/>
      <c r="G83" s="301">
        <f t="shared" si="2"/>
        <v>100</v>
      </c>
    </row>
    <row r="84" spans="1:7" s="77" customFormat="1" ht="20.25" customHeight="1">
      <c r="A84" s="203" t="s">
        <v>412</v>
      </c>
      <c r="B84" s="249"/>
      <c r="C84" s="255"/>
      <c r="D84" s="230">
        <v>1796</v>
      </c>
      <c r="E84" s="230">
        <v>1796</v>
      </c>
      <c r="F84" s="293"/>
      <c r="G84" s="301">
        <f t="shared" si="2"/>
        <v>100</v>
      </c>
    </row>
    <row r="85" spans="1:7" s="77" customFormat="1" ht="51" customHeight="1">
      <c r="A85" s="467" t="s">
        <v>314</v>
      </c>
      <c r="B85" s="468">
        <v>1220300000</v>
      </c>
      <c r="C85" s="462"/>
      <c r="D85" s="469">
        <f>D86+D87</f>
        <v>7284649.63</v>
      </c>
      <c r="E85" s="469">
        <f>E86+E87</f>
        <v>4848386.1</v>
      </c>
      <c r="F85" s="469" t="e">
        <f>F86+F87+#REF!</f>
        <v>#REF!</v>
      </c>
      <c r="G85" s="361">
        <f t="shared" si="2"/>
        <v>66.55620168790465</v>
      </c>
    </row>
    <row r="86" spans="1:7" s="77" customFormat="1" ht="50.25" customHeight="1">
      <c r="A86" s="80" t="s">
        <v>315</v>
      </c>
      <c r="B86" s="309">
        <v>1220300050</v>
      </c>
      <c r="C86" s="252">
        <v>100</v>
      </c>
      <c r="D86" s="293">
        <v>5168833.63</v>
      </c>
      <c r="E86" s="290">
        <v>3697643.89</v>
      </c>
      <c r="F86" s="293"/>
      <c r="G86" s="294">
        <f t="shared" si="2"/>
        <v>71.53729747730341</v>
      </c>
    </row>
    <row r="87" spans="1:7" s="77" customFormat="1" ht="51" customHeight="1">
      <c r="A87" s="80" t="s">
        <v>315</v>
      </c>
      <c r="B87" s="309">
        <v>1220300050</v>
      </c>
      <c r="C87" s="252">
        <v>200</v>
      </c>
      <c r="D87" s="293">
        <v>2115816</v>
      </c>
      <c r="E87" s="293">
        <v>1150742.21</v>
      </c>
      <c r="F87" s="293"/>
      <c r="G87" s="294">
        <f t="shared" si="2"/>
        <v>54.3876315331768</v>
      </c>
    </row>
    <row r="88" spans="1:7" s="77" customFormat="1" ht="72" customHeight="1">
      <c r="A88" s="458" t="s">
        <v>418</v>
      </c>
      <c r="B88" s="422">
        <v>1220380340</v>
      </c>
      <c r="C88" s="255">
        <v>100</v>
      </c>
      <c r="D88" s="292">
        <v>2128071.41</v>
      </c>
      <c r="E88" s="292">
        <v>1375609.67</v>
      </c>
      <c r="F88" s="293"/>
      <c r="G88" s="361">
        <f t="shared" si="2"/>
        <v>64.64114237595062</v>
      </c>
    </row>
    <row r="89" spans="1:7" s="77" customFormat="1" ht="80.25" customHeight="1">
      <c r="A89" s="458" t="s">
        <v>419</v>
      </c>
      <c r="B89" s="422" t="s">
        <v>422</v>
      </c>
      <c r="C89" s="255">
        <v>100</v>
      </c>
      <c r="D89" s="292">
        <v>112004.04</v>
      </c>
      <c r="E89" s="292">
        <v>68870.45</v>
      </c>
      <c r="F89" s="293"/>
      <c r="G89" s="361">
        <f t="shared" si="2"/>
        <v>61.48925520900853</v>
      </c>
    </row>
    <row r="90" spans="1:7" ht="58.5" customHeight="1">
      <c r="A90" s="470" t="s">
        <v>316</v>
      </c>
      <c r="B90" s="471">
        <v>1400000000</v>
      </c>
      <c r="C90" s="472"/>
      <c r="D90" s="444">
        <f>D93</f>
        <v>305697.25</v>
      </c>
      <c r="E90" s="444">
        <f>E93</f>
        <v>305697.25</v>
      </c>
      <c r="F90" s="444">
        <f>F93</f>
        <v>0</v>
      </c>
      <c r="G90" s="295">
        <f>E90*100/D90</f>
        <v>100</v>
      </c>
    </row>
    <row r="91" spans="1:7" ht="24.75" customHeight="1">
      <c r="A91" s="251" t="s">
        <v>228</v>
      </c>
      <c r="B91" s="251">
        <v>1420000000</v>
      </c>
      <c r="C91" s="252"/>
      <c r="D91" s="293">
        <f>D92</f>
        <v>305697.25</v>
      </c>
      <c r="E91" s="293">
        <f>E92</f>
        <v>305697.25</v>
      </c>
      <c r="F91" s="293"/>
      <c r="G91" s="296">
        <f>E91*100/D91</f>
        <v>100</v>
      </c>
    </row>
    <row r="92" spans="1:7" ht="48.75" customHeight="1">
      <c r="A92" s="310" t="s">
        <v>317</v>
      </c>
      <c r="B92" s="251">
        <v>1420100000</v>
      </c>
      <c r="C92" s="252"/>
      <c r="D92" s="293">
        <f>D93</f>
        <v>305697.25</v>
      </c>
      <c r="E92" s="293">
        <f>E93</f>
        <v>305697.25</v>
      </c>
      <c r="F92" s="293"/>
      <c r="G92" s="296">
        <f>E92*100/D92</f>
        <v>100</v>
      </c>
    </row>
    <row r="93" spans="1:7" ht="74.25" customHeight="1">
      <c r="A93" s="445" t="s">
        <v>318</v>
      </c>
      <c r="B93" s="473" t="s">
        <v>319</v>
      </c>
      <c r="C93" s="474">
        <v>200</v>
      </c>
      <c r="D93" s="475">
        <v>305697.25</v>
      </c>
      <c r="E93" s="447">
        <v>305697.25</v>
      </c>
      <c r="F93" s="447"/>
      <c r="G93" s="296">
        <f>E93*100/D93</f>
        <v>100</v>
      </c>
    </row>
    <row r="94" spans="1:7" ht="94.5" customHeight="1">
      <c r="A94" s="421" t="s">
        <v>320</v>
      </c>
      <c r="B94" s="454">
        <v>1100000000</v>
      </c>
      <c r="C94" s="252"/>
      <c r="D94" s="292">
        <f>D97</f>
        <v>62150</v>
      </c>
      <c r="E94" s="286"/>
      <c r="F94" s="286"/>
      <c r="G94" s="287"/>
    </row>
    <row r="95" spans="1:7" ht="27" customHeight="1">
      <c r="A95" s="251" t="s">
        <v>228</v>
      </c>
      <c r="B95" s="298">
        <v>1120000000</v>
      </c>
      <c r="C95" s="252"/>
      <c r="D95" s="293">
        <f>D96</f>
        <v>62150</v>
      </c>
      <c r="E95" s="289"/>
      <c r="F95" s="289"/>
      <c r="G95" s="288"/>
    </row>
    <row r="96" spans="1:7" ht="36" customHeight="1">
      <c r="A96" s="80" t="s">
        <v>321</v>
      </c>
      <c r="B96" s="298">
        <v>1120100000</v>
      </c>
      <c r="C96" s="252"/>
      <c r="D96" s="293">
        <f>D97</f>
        <v>62150</v>
      </c>
      <c r="E96" s="289"/>
      <c r="F96" s="289"/>
      <c r="G96" s="288"/>
    </row>
    <row r="97" spans="1:7" ht="33" customHeight="1">
      <c r="A97" s="80" t="s">
        <v>322</v>
      </c>
      <c r="B97" s="473" t="s">
        <v>323</v>
      </c>
      <c r="C97" s="474">
        <v>200</v>
      </c>
      <c r="D97" s="476">
        <v>62150</v>
      </c>
      <c r="E97" s="477"/>
      <c r="F97" s="477"/>
      <c r="G97" s="288"/>
    </row>
    <row r="98" spans="1:7" ht="25.5" customHeight="1">
      <c r="A98" s="478" t="s">
        <v>426</v>
      </c>
      <c r="B98" s="422">
        <v>1700000000</v>
      </c>
      <c r="C98" s="255"/>
      <c r="D98" s="420">
        <f>D99</f>
        <v>174296770</v>
      </c>
      <c r="E98" s="420">
        <f>E99</f>
        <v>142651797.73</v>
      </c>
      <c r="F98" s="292"/>
      <c r="G98" s="361">
        <f aca="true" t="shared" si="4" ref="G98:G104">E98*100/D98</f>
        <v>81.84420040027132</v>
      </c>
    </row>
    <row r="99" spans="1:7" ht="48" customHeight="1">
      <c r="A99" s="251" t="s">
        <v>489</v>
      </c>
      <c r="B99" s="298">
        <v>1710000000</v>
      </c>
      <c r="C99" s="252"/>
      <c r="D99" s="290">
        <f>D101</f>
        <v>174296770</v>
      </c>
      <c r="E99" s="290">
        <f>E101</f>
        <v>142651797.73</v>
      </c>
      <c r="F99" s="293"/>
      <c r="G99" s="294">
        <f t="shared" si="4"/>
        <v>81.84420040027132</v>
      </c>
    </row>
    <row r="100" spans="1:7" ht="16.5" customHeight="1">
      <c r="A100" s="251" t="s">
        <v>427</v>
      </c>
      <c r="B100" s="298" t="s">
        <v>428</v>
      </c>
      <c r="C100" s="252"/>
      <c r="D100" s="290">
        <f>D101</f>
        <v>174296770</v>
      </c>
      <c r="E100" s="290">
        <f>E101</f>
        <v>142651797.73</v>
      </c>
      <c r="F100" s="290">
        <f>F101</f>
        <v>42284428.44</v>
      </c>
      <c r="G100" s="294">
        <f t="shared" si="4"/>
        <v>81.84420040027132</v>
      </c>
    </row>
    <row r="101" spans="1:7" ht="81" customHeight="1">
      <c r="A101" s="205" t="s">
        <v>415</v>
      </c>
      <c r="B101" s="251" t="s">
        <v>413</v>
      </c>
      <c r="C101" s="252"/>
      <c r="D101" s="290">
        <f>D102+D103+D104</f>
        <v>174296770</v>
      </c>
      <c r="E101" s="290">
        <f>E102+E103+E104</f>
        <v>142651797.73</v>
      </c>
      <c r="F101" s="290">
        <v>42284428.44</v>
      </c>
      <c r="G101" s="294">
        <f t="shared" si="4"/>
        <v>81.84420040027132</v>
      </c>
    </row>
    <row r="102" spans="1:7" ht="17.25" customHeight="1">
      <c r="A102" s="203" t="s">
        <v>554</v>
      </c>
      <c r="B102" s="251"/>
      <c r="C102" s="252"/>
      <c r="D102" s="479">
        <v>172536400</v>
      </c>
      <c r="E102" s="479">
        <v>141211163.85</v>
      </c>
      <c r="F102" s="290"/>
      <c r="G102" s="294">
        <f t="shared" si="4"/>
        <v>81.84427393292083</v>
      </c>
    </row>
    <row r="103" spans="1:7" ht="17.25" customHeight="1">
      <c r="A103" s="203" t="s">
        <v>411</v>
      </c>
      <c r="B103" s="251"/>
      <c r="C103" s="252"/>
      <c r="D103" s="479">
        <v>1742948.48</v>
      </c>
      <c r="E103" s="480">
        <v>1426375.39</v>
      </c>
      <c r="F103" s="293"/>
      <c r="G103" s="294">
        <f t="shared" si="4"/>
        <v>81.83692211028522</v>
      </c>
    </row>
    <row r="104" spans="1:7" ht="16.5" customHeight="1">
      <c r="A104" s="203" t="s">
        <v>412</v>
      </c>
      <c r="B104" s="251"/>
      <c r="C104" s="252"/>
      <c r="D104" s="479">
        <v>17421.52</v>
      </c>
      <c r="E104" s="480">
        <v>14258.49</v>
      </c>
      <c r="F104" s="293"/>
      <c r="G104" s="294">
        <f t="shared" si="4"/>
        <v>81.84412152326547</v>
      </c>
    </row>
    <row r="105" spans="1:7" ht="38.25" customHeight="1">
      <c r="A105" s="478" t="s">
        <v>488</v>
      </c>
      <c r="B105" s="422">
        <v>1800000000</v>
      </c>
      <c r="C105" s="257"/>
      <c r="D105" s="420">
        <f>D106</f>
        <v>4000910.96</v>
      </c>
      <c r="E105" s="420">
        <f>E106</f>
        <v>738556.38</v>
      </c>
      <c r="F105" s="420"/>
      <c r="G105" s="361">
        <f>E105*100/D105</f>
        <v>18.459705486672465</v>
      </c>
    </row>
    <row r="106" spans="1:7" ht="56.25" customHeight="1">
      <c r="A106" s="251" t="s">
        <v>490</v>
      </c>
      <c r="B106" s="298"/>
      <c r="C106" s="257"/>
      <c r="D106" s="290">
        <f>D107+D113+D119+D120</f>
        <v>4000910.96</v>
      </c>
      <c r="E106" s="290">
        <f>E107+E113+E119+E120</f>
        <v>738556.38</v>
      </c>
      <c r="F106" s="290"/>
      <c r="G106" s="294">
        <f>E106*100/D106</f>
        <v>18.459705486672465</v>
      </c>
    </row>
    <row r="107" spans="1:7" ht="100.5" customHeight="1">
      <c r="A107" s="80" t="s">
        <v>487</v>
      </c>
      <c r="B107" s="298" t="s">
        <v>478</v>
      </c>
      <c r="C107" s="252">
        <v>200</v>
      </c>
      <c r="D107" s="290">
        <f>D108</f>
        <v>1010452.0199999999</v>
      </c>
      <c r="E107" s="289"/>
      <c r="F107" s="289"/>
      <c r="G107" s="128"/>
    </row>
    <row r="108" spans="1:7" ht="38.25" customHeight="1">
      <c r="A108" s="481" t="s">
        <v>479</v>
      </c>
      <c r="B108" s="251"/>
      <c r="C108" s="252"/>
      <c r="D108" s="290">
        <f>D109+D110+D111+D112</f>
        <v>1010452.0199999999</v>
      </c>
      <c r="E108" s="289"/>
      <c r="F108" s="289"/>
      <c r="G108" s="128"/>
    </row>
    <row r="109" spans="1:7" ht="18.75" customHeight="1">
      <c r="A109" s="481" t="s">
        <v>474</v>
      </c>
      <c r="B109" s="251"/>
      <c r="C109" s="252"/>
      <c r="D109" s="230">
        <v>858884.21</v>
      </c>
      <c r="E109" s="289"/>
      <c r="F109" s="289"/>
      <c r="G109" s="278"/>
    </row>
    <row r="110" spans="1:7" ht="20.25" customHeight="1">
      <c r="A110" s="481" t="s">
        <v>475</v>
      </c>
      <c r="B110" s="251"/>
      <c r="C110" s="252"/>
      <c r="D110" s="230">
        <v>90940.68</v>
      </c>
      <c r="E110" s="289"/>
      <c r="F110" s="289"/>
      <c r="G110" s="278"/>
    </row>
    <row r="111" spans="1:7" ht="15" customHeight="1">
      <c r="A111" s="482" t="s">
        <v>468</v>
      </c>
      <c r="B111" s="251"/>
      <c r="C111" s="252"/>
      <c r="D111" s="230">
        <v>10104.53</v>
      </c>
      <c r="E111" s="289"/>
      <c r="F111" s="289"/>
      <c r="G111" s="278"/>
    </row>
    <row r="112" spans="1:7" ht="18" customHeight="1">
      <c r="A112" s="483" t="s">
        <v>485</v>
      </c>
      <c r="B112" s="251"/>
      <c r="C112" s="252"/>
      <c r="D112" s="230">
        <v>50522.6</v>
      </c>
      <c r="E112" s="289"/>
      <c r="F112" s="289"/>
      <c r="G112" s="278"/>
    </row>
    <row r="113" spans="1:7" ht="96.75" customHeight="1">
      <c r="A113" s="80" t="s">
        <v>486</v>
      </c>
      <c r="B113" s="298" t="s">
        <v>480</v>
      </c>
      <c r="C113" s="252">
        <v>200</v>
      </c>
      <c r="D113" s="290">
        <f>D114</f>
        <v>952380</v>
      </c>
      <c r="E113" s="290">
        <f>E114</f>
        <v>738556.38</v>
      </c>
      <c r="F113" s="289"/>
      <c r="G113" s="284">
        <f>E113*100/D113</f>
        <v>77.54849744849744</v>
      </c>
    </row>
    <row r="114" spans="1:7" ht="34.5" customHeight="1">
      <c r="A114" s="481" t="s">
        <v>473</v>
      </c>
      <c r="B114" s="251"/>
      <c r="C114" s="252"/>
      <c r="D114" s="290">
        <f>D115+D116+D117+D118</f>
        <v>952380</v>
      </c>
      <c r="E114" s="290">
        <f>E115+E116+E117+E118</f>
        <v>738556.38</v>
      </c>
      <c r="F114" s="289"/>
      <c r="G114" s="284">
        <f>E114*100/D114</f>
        <v>77.54849744849744</v>
      </c>
    </row>
    <row r="115" spans="1:7" ht="18" customHeight="1">
      <c r="A115" s="481" t="s">
        <v>474</v>
      </c>
      <c r="B115" s="251"/>
      <c r="C115" s="252"/>
      <c r="D115" s="230">
        <v>809523</v>
      </c>
      <c r="E115" s="293">
        <v>627772.92</v>
      </c>
      <c r="F115" s="289"/>
      <c r="G115" s="284">
        <f>E115*100/D115</f>
        <v>77.54849707790885</v>
      </c>
    </row>
    <row r="116" spans="1:7" ht="18" customHeight="1">
      <c r="A116" s="481" t="s">
        <v>475</v>
      </c>
      <c r="B116" s="251"/>
      <c r="C116" s="252"/>
      <c r="D116" s="230">
        <v>76190.4</v>
      </c>
      <c r="E116" s="293">
        <v>59084.51</v>
      </c>
      <c r="F116" s="289"/>
      <c r="G116" s="284">
        <f>E116*100/D116</f>
        <v>77.54849692349693</v>
      </c>
    </row>
    <row r="117" spans="1:7" ht="18" customHeight="1">
      <c r="A117" s="482" t="s">
        <v>468</v>
      </c>
      <c r="B117" s="251"/>
      <c r="C117" s="252"/>
      <c r="D117" s="230">
        <v>19047.6</v>
      </c>
      <c r="E117" s="293">
        <v>14771.13</v>
      </c>
      <c r="F117" s="289"/>
      <c r="G117" s="284">
        <f>E117*100/D117</f>
        <v>77.54851004851005</v>
      </c>
    </row>
    <row r="118" spans="1:7" ht="15.75" customHeight="1">
      <c r="A118" s="483" t="s">
        <v>485</v>
      </c>
      <c r="B118" s="251"/>
      <c r="C118" s="252"/>
      <c r="D118" s="230">
        <v>47619</v>
      </c>
      <c r="E118" s="293">
        <v>36927.82</v>
      </c>
      <c r="F118" s="289"/>
      <c r="G118" s="284">
        <f>E118*100/D118</f>
        <v>77.54849954849955</v>
      </c>
    </row>
    <row r="119" spans="1:7" ht="15.75" customHeight="1">
      <c r="A119" s="484" t="s">
        <v>553</v>
      </c>
      <c r="B119" s="298">
        <v>1820190150</v>
      </c>
      <c r="C119" s="252">
        <v>200</v>
      </c>
      <c r="D119" s="290">
        <v>38078.94</v>
      </c>
      <c r="E119" s="293">
        <v>0</v>
      </c>
      <c r="F119" s="289"/>
      <c r="G119" s="278"/>
    </row>
    <row r="120" spans="1:7" ht="74.25" customHeight="1">
      <c r="A120" s="80" t="s">
        <v>547</v>
      </c>
      <c r="B120" s="251" t="s">
        <v>548</v>
      </c>
      <c r="C120" s="252">
        <v>200</v>
      </c>
      <c r="D120" s="290">
        <v>2000000</v>
      </c>
      <c r="E120" s="289"/>
      <c r="F120" s="289"/>
      <c r="G120" s="278"/>
    </row>
    <row r="121" spans="1:7" ht="39.75" customHeight="1">
      <c r="A121" s="478" t="s">
        <v>503</v>
      </c>
      <c r="B121" s="422">
        <v>1900000000</v>
      </c>
      <c r="C121" s="252"/>
      <c r="D121" s="420">
        <f>D122</f>
        <v>714939.7499999999</v>
      </c>
      <c r="E121" s="420">
        <f>E122</f>
        <v>714939.7499999999</v>
      </c>
      <c r="F121" s="420">
        <f>F122</f>
        <v>0</v>
      </c>
      <c r="G121" s="295">
        <v>100</v>
      </c>
    </row>
    <row r="122" spans="1:7" ht="20.25" customHeight="1">
      <c r="A122" s="251" t="s">
        <v>228</v>
      </c>
      <c r="B122" s="251">
        <v>1920000000</v>
      </c>
      <c r="C122" s="252"/>
      <c r="D122" s="290">
        <f>D123</f>
        <v>714939.7499999999</v>
      </c>
      <c r="E122" s="290">
        <f>E123</f>
        <v>714939.7499999999</v>
      </c>
      <c r="F122" s="293"/>
      <c r="G122" s="362">
        <v>100</v>
      </c>
    </row>
    <row r="123" spans="1:7" ht="31.5" customHeight="1">
      <c r="A123" s="251" t="s">
        <v>504</v>
      </c>
      <c r="B123" s="251">
        <v>1920100000</v>
      </c>
      <c r="C123" s="252"/>
      <c r="D123" s="290">
        <f>D124</f>
        <v>714939.7499999999</v>
      </c>
      <c r="E123" s="290">
        <f>E124</f>
        <v>714939.7499999999</v>
      </c>
      <c r="F123" s="293"/>
      <c r="G123" s="362">
        <v>100</v>
      </c>
    </row>
    <row r="124" spans="1:7" ht="92.25" customHeight="1">
      <c r="A124" s="251" t="s">
        <v>505</v>
      </c>
      <c r="B124" s="251" t="s">
        <v>501</v>
      </c>
      <c r="C124" s="252"/>
      <c r="D124" s="290">
        <f>D125+D126+D127</f>
        <v>714939.7499999999</v>
      </c>
      <c r="E124" s="290">
        <f>E125+E126+E127</f>
        <v>714939.7499999999</v>
      </c>
      <c r="F124" s="293"/>
      <c r="G124" s="362">
        <v>100</v>
      </c>
    </row>
    <row r="125" spans="1:7" ht="15.75" customHeight="1">
      <c r="A125" s="485" t="s">
        <v>506</v>
      </c>
      <c r="B125" s="486"/>
      <c r="C125" s="252"/>
      <c r="D125" s="230">
        <v>662453.35</v>
      </c>
      <c r="E125" s="230">
        <v>662453.35</v>
      </c>
      <c r="F125" s="293"/>
      <c r="G125" s="230"/>
    </row>
    <row r="126" spans="1:7" ht="15.75" customHeight="1">
      <c r="A126" s="485" t="s">
        <v>474</v>
      </c>
      <c r="B126" s="51"/>
      <c r="C126" s="252"/>
      <c r="D126" s="230">
        <v>49862.08</v>
      </c>
      <c r="E126" s="230">
        <v>49862.08</v>
      </c>
      <c r="F126" s="293"/>
      <c r="G126" s="230"/>
    </row>
    <row r="127" spans="1:7" ht="15.75" customHeight="1">
      <c r="A127" s="485" t="s">
        <v>475</v>
      </c>
      <c r="B127" s="51"/>
      <c r="C127" s="252"/>
      <c r="D127" s="230">
        <v>2624.32</v>
      </c>
      <c r="E127" s="230">
        <v>2624.32</v>
      </c>
      <c r="F127" s="293"/>
      <c r="G127" s="230"/>
    </row>
    <row r="128" spans="1:7" s="77" customFormat="1" ht="174.75" customHeight="1">
      <c r="A128" s="487" t="s">
        <v>324</v>
      </c>
      <c r="B128" s="488">
        <v>4000000000</v>
      </c>
      <c r="C128" s="252"/>
      <c r="D128" s="292">
        <f>D129+D133+D134+D138+D139+D140+D141+D142+D145+D146+D147+D148+D149+D150</f>
        <v>29983261.7</v>
      </c>
      <c r="E128" s="292">
        <f>E129+E133+E134+E138+E139+E140+E141+E142+E145+E146+E147+E148+E149+E150</f>
        <v>18994997.61</v>
      </c>
      <c r="F128" s="292"/>
      <c r="G128" s="423">
        <f aca="true" t="shared" si="5" ref="G128:G137">E128*100/D128</f>
        <v>63.35200552913828</v>
      </c>
    </row>
    <row r="129" spans="1:8" s="77" customFormat="1" ht="44.25" customHeight="1">
      <c r="A129" s="466" t="s">
        <v>325</v>
      </c>
      <c r="B129" s="422">
        <v>4000000010</v>
      </c>
      <c r="C129" s="252"/>
      <c r="D129" s="423">
        <f>D130+D131+D132</f>
        <v>5690336.91</v>
      </c>
      <c r="E129" s="423">
        <f>E130+E131+E132</f>
        <v>5280874.5600000005</v>
      </c>
      <c r="F129" s="423"/>
      <c r="G129" s="361">
        <f t="shared" si="5"/>
        <v>92.80425119854635</v>
      </c>
      <c r="H129" s="86"/>
    </row>
    <row r="130" spans="1:7" s="77" customFormat="1" ht="42.75" customHeight="1">
      <c r="A130" s="82" t="s">
        <v>326</v>
      </c>
      <c r="B130" s="298">
        <v>4000000010</v>
      </c>
      <c r="C130" s="252">
        <v>100</v>
      </c>
      <c r="D130" s="360">
        <v>5306915.91</v>
      </c>
      <c r="E130" s="360">
        <v>5003717.73</v>
      </c>
      <c r="F130" s="360"/>
      <c r="G130" s="294">
        <f t="shared" si="5"/>
        <v>94.28673479772549</v>
      </c>
    </row>
    <row r="131" spans="1:7" s="77" customFormat="1" ht="39" customHeight="1">
      <c r="A131" s="82" t="s">
        <v>326</v>
      </c>
      <c r="B131" s="298">
        <v>4000000010</v>
      </c>
      <c r="C131" s="252">
        <v>200</v>
      </c>
      <c r="D131" s="294">
        <v>381421</v>
      </c>
      <c r="E131" s="294">
        <v>277156.83</v>
      </c>
      <c r="F131" s="294"/>
      <c r="G131" s="294">
        <f t="shared" si="5"/>
        <v>72.66428172544249</v>
      </c>
    </row>
    <row r="132" spans="1:7" s="77" customFormat="1" ht="41.25" customHeight="1">
      <c r="A132" s="82" t="s">
        <v>326</v>
      </c>
      <c r="B132" s="298">
        <v>4000000010</v>
      </c>
      <c r="C132" s="252">
        <v>800</v>
      </c>
      <c r="D132" s="293">
        <v>2000</v>
      </c>
      <c r="E132" s="293"/>
      <c r="F132" s="293"/>
      <c r="G132" s="290">
        <f t="shared" si="5"/>
        <v>0</v>
      </c>
    </row>
    <row r="133" spans="1:7" s="77" customFormat="1" ht="33" customHeight="1">
      <c r="A133" s="466" t="s">
        <v>327</v>
      </c>
      <c r="B133" s="489">
        <v>4000000020</v>
      </c>
      <c r="C133" s="490">
        <v>100</v>
      </c>
      <c r="D133" s="491">
        <v>1301411.5</v>
      </c>
      <c r="E133" s="491">
        <v>572710.9</v>
      </c>
      <c r="F133" s="491"/>
      <c r="G133" s="361">
        <f t="shared" si="5"/>
        <v>44.00690327386841</v>
      </c>
    </row>
    <row r="134" spans="1:7" s="77" customFormat="1" ht="73.5" customHeight="1">
      <c r="A134" s="466" t="s">
        <v>328</v>
      </c>
      <c r="B134" s="421">
        <v>4000000060</v>
      </c>
      <c r="C134" s="490"/>
      <c r="D134" s="455">
        <f>D135+D136+D137</f>
        <v>3878133</v>
      </c>
      <c r="E134" s="455">
        <f>E135+E136+E137</f>
        <v>3284143.3200000003</v>
      </c>
      <c r="F134" s="455"/>
      <c r="G134" s="361">
        <f t="shared" si="5"/>
        <v>84.68361760671952</v>
      </c>
    </row>
    <row r="135" spans="1:7" s="77" customFormat="1" ht="59.25" customHeight="1">
      <c r="A135" s="492" t="s">
        <v>329</v>
      </c>
      <c r="B135" s="298">
        <v>4000000060</v>
      </c>
      <c r="C135" s="450">
        <v>100</v>
      </c>
      <c r="D135" s="293">
        <v>3224011</v>
      </c>
      <c r="E135" s="293">
        <v>2897711.85</v>
      </c>
      <c r="F135" s="293"/>
      <c r="G135" s="294">
        <f t="shared" si="5"/>
        <v>89.87909315445884</v>
      </c>
    </row>
    <row r="136" spans="1:7" s="77" customFormat="1" ht="60.75" customHeight="1">
      <c r="A136" s="492" t="s">
        <v>330</v>
      </c>
      <c r="B136" s="298">
        <v>4000000060</v>
      </c>
      <c r="C136" s="450">
        <v>200</v>
      </c>
      <c r="D136" s="293">
        <v>652000</v>
      </c>
      <c r="E136" s="293">
        <v>385369.47</v>
      </c>
      <c r="F136" s="293"/>
      <c r="G136" s="294">
        <f t="shared" si="5"/>
        <v>59.10574693251534</v>
      </c>
    </row>
    <row r="137" spans="1:7" s="77" customFormat="1" ht="60.75" customHeight="1">
      <c r="A137" s="492" t="s">
        <v>330</v>
      </c>
      <c r="B137" s="298">
        <v>4000000060</v>
      </c>
      <c r="C137" s="450">
        <v>800</v>
      </c>
      <c r="D137" s="293">
        <v>2122</v>
      </c>
      <c r="E137" s="293">
        <v>1062</v>
      </c>
      <c r="F137" s="293"/>
      <c r="G137" s="294">
        <f t="shared" si="5"/>
        <v>50.04712535344015</v>
      </c>
    </row>
    <row r="138" spans="1:7" s="78" customFormat="1" ht="66" customHeight="1">
      <c r="A138" s="466" t="s">
        <v>331</v>
      </c>
      <c r="B138" s="489">
        <v>4000020120</v>
      </c>
      <c r="C138" s="490">
        <v>800</v>
      </c>
      <c r="D138" s="463">
        <v>100000</v>
      </c>
      <c r="E138" s="493"/>
      <c r="F138" s="493"/>
      <c r="G138" s="287"/>
    </row>
    <row r="139" spans="1:7" s="78" customFormat="1" ht="38.25" customHeight="1">
      <c r="A139" s="466" t="s">
        <v>332</v>
      </c>
      <c r="B139" s="489">
        <v>4000090080</v>
      </c>
      <c r="C139" s="490">
        <v>800</v>
      </c>
      <c r="D139" s="491">
        <v>27714</v>
      </c>
      <c r="E139" s="491">
        <v>27714</v>
      </c>
      <c r="F139" s="491"/>
      <c r="G139" s="295">
        <f aca="true" t="shared" si="6" ref="G139:G145">E139*100/D139</f>
        <v>100</v>
      </c>
    </row>
    <row r="140" spans="1:7" s="78" customFormat="1" ht="30" customHeight="1">
      <c r="A140" s="466" t="s">
        <v>333</v>
      </c>
      <c r="B140" s="494">
        <v>4000020150</v>
      </c>
      <c r="C140" s="490">
        <v>200</v>
      </c>
      <c r="D140" s="491">
        <v>70000</v>
      </c>
      <c r="E140" s="491">
        <v>14831.28</v>
      </c>
      <c r="F140" s="491"/>
      <c r="G140" s="361">
        <f t="shared" si="6"/>
        <v>21.18754285714286</v>
      </c>
    </row>
    <row r="141" spans="1:7" s="78" customFormat="1" ht="26.25" customHeight="1">
      <c r="A141" s="466" t="s">
        <v>334</v>
      </c>
      <c r="B141" s="489">
        <v>4000020170</v>
      </c>
      <c r="C141" s="490">
        <v>200</v>
      </c>
      <c r="D141" s="491">
        <v>15000</v>
      </c>
      <c r="E141" s="491">
        <v>15000</v>
      </c>
      <c r="F141" s="491"/>
      <c r="G141" s="295">
        <f t="shared" si="6"/>
        <v>100</v>
      </c>
    </row>
    <row r="142" spans="1:7" s="77" customFormat="1" ht="54" customHeight="1">
      <c r="A142" s="466" t="s">
        <v>335</v>
      </c>
      <c r="B142" s="489">
        <v>4000090050</v>
      </c>
      <c r="C142" s="255"/>
      <c r="D142" s="292">
        <f>D143+D144</f>
        <v>325000</v>
      </c>
      <c r="E142" s="292">
        <f>E143+E144</f>
        <v>186143.84</v>
      </c>
      <c r="F142" s="292"/>
      <c r="G142" s="361">
        <f t="shared" si="6"/>
        <v>57.275027692307695</v>
      </c>
    </row>
    <row r="143" spans="1:7" s="77" customFormat="1" ht="54" customHeight="1">
      <c r="A143" s="82" t="s">
        <v>335</v>
      </c>
      <c r="B143" s="250">
        <v>4000090050</v>
      </c>
      <c r="C143" s="252">
        <v>200</v>
      </c>
      <c r="D143" s="290">
        <v>144856.16</v>
      </c>
      <c r="E143" s="293">
        <v>35000</v>
      </c>
      <c r="F143" s="292"/>
      <c r="G143" s="294">
        <f t="shared" si="6"/>
        <v>24.16189963892457</v>
      </c>
    </row>
    <row r="144" spans="1:7" s="77" customFormat="1" ht="54" customHeight="1">
      <c r="A144" s="82" t="s">
        <v>335</v>
      </c>
      <c r="B144" s="250">
        <v>4000090050</v>
      </c>
      <c r="C144" s="252">
        <v>800</v>
      </c>
      <c r="D144" s="290">
        <v>180143.84</v>
      </c>
      <c r="E144" s="293">
        <v>151143.84</v>
      </c>
      <c r="F144" s="292"/>
      <c r="G144" s="294">
        <f t="shared" si="6"/>
        <v>83.90175317679473</v>
      </c>
    </row>
    <row r="145" spans="1:7" s="78" customFormat="1" ht="54.75" customHeight="1">
      <c r="A145" s="467" t="s">
        <v>336</v>
      </c>
      <c r="B145" s="494">
        <v>4000090060</v>
      </c>
      <c r="C145" s="495">
        <v>300</v>
      </c>
      <c r="D145" s="435">
        <v>73000</v>
      </c>
      <c r="E145" s="435">
        <v>73000</v>
      </c>
      <c r="F145" s="435"/>
      <c r="G145" s="295">
        <f t="shared" si="6"/>
        <v>100</v>
      </c>
    </row>
    <row r="146" spans="1:7" s="78" customFormat="1" ht="51.75" customHeight="1">
      <c r="A146" s="458" t="s">
        <v>337</v>
      </c>
      <c r="B146" s="459" t="s">
        <v>338</v>
      </c>
      <c r="C146" s="255">
        <v>200</v>
      </c>
      <c r="D146" s="292">
        <v>100000</v>
      </c>
      <c r="E146" s="286"/>
      <c r="F146" s="286"/>
      <c r="G146" s="287"/>
    </row>
    <row r="147" spans="1:7" s="78" customFormat="1" ht="49.5" customHeight="1">
      <c r="A147" s="466" t="s">
        <v>339</v>
      </c>
      <c r="B147" s="422">
        <v>4000090110</v>
      </c>
      <c r="C147" s="255">
        <v>200</v>
      </c>
      <c r="D147" s="420">
        <v>460000</v>
      </c>
      <c r="E147" s="292">
        <v>262843.26</v>
      </c>
      <c r="F147" s="420"/>
      <c r="G147" s="361">
        <f>E147*100/D147</f>
        <v>57.13983913043478</v>
      </c>
    </row>
    <row r="148" spans="1:7" s="78" customFormat="1" ht="39.75" customHeight="1">
      <c r="A148" s="466" t="s">
        <v>340</v>
      </c>
      <c r="B148" s="421">
        <v>4000090100</v>
      </c>
      <c r="C148" s="255">
        <v>800</v>
      </c>
      <c r="D148" s="286"/>
      <c r="E148" s="286"/>
      <c r="F148" s="286"/>
      <c r="G148" s="287"/>
    </row>
    <row r="149" spans="1:7" s="78" customFormat="1" ht="135.75" customHeight="1">
      <c r="A149" s="466" t="s">
        <v>539</v>
      </c>
      <c r="B149" s="496" t="s">
        <v>538</v>
      </c>
      <c r="C149" s="255">
        <v>800</v>
      </c>
      <c r="D149" s="292">
        <v>150000</v>
      </c>
      <c r="E149" s="292">
        <v>150000</v>
      </c>
      <c r="F149" s="292"/>
      <c r="G149" s="295">
        <f>E149*100/D149</f>
        <v>100</v>
      </c>
    </row>
    <row r="150" spans="1:7" s="78" customFormat="1" ht="34.5" customHeight="1">
      <c r="A150" s="487" t="s">
        <v>550</v>
      </c>
      <c r="B150" s="489"/>
      <c r="C150" s="255"/>
      <c r="D150" s="292">
        <f>D151+D152+D153+D154+D155+D156+D157+D158+D159+D160+D161+D162+D163</f>
        <v>17792666.29</v>
      </c>
      <c r="E150" s="292">
        <f>E151+E152+E153+E154+E155+E156+E157+E158+E159+E160+E161+E162+E163</f>
        <v>9127736.45</v>
      </c>
      <c r="F150" s="292"/>
      <c r="G150" s="361">
        <f>E150*100/D150</f>
        <v>51.30055440386725</v>
      </c>
    </row>
    <row r="151" spans="1:7" s="78" customFormat="1" ht="63.75" customHeight="1">
      <c r="A151" s="80" t="s">
        <v>551</v>
      </c>
      <c r="B151" s="298">
        <v>4000090160</v>
      </c>
      <c r="C151" s="252">
        <v>500</v>
      </c>
      <c r="D151" s="293">
        <v>806680.93</v>
      </c>
      <c r="E151" s="293">
        <v>631026.19</v>
      </c>
      <c r="F151" s="293"/>
      <c r="G151" s="294">
        <f>E151*100/D151</f>
        <v>78.2250040297841</v>
      </c>
    </row>
    <row r="152" spans="1:7" s="78" customFormat="1" ht="45.75" customHeight="1">
      <c r="A152" s="291" t="s">
        <v>531</v>
      </c>
      <c r="B152" s="299">
        <v>4000090170</v>
      </c>
      <c r="C152" s="252">
        <v>500</v>
      </c>
      <c r="D152" s="293">
        <v>779645.2</v>
      </c>
      <c r="E152" s="293">
        <v>445520</v>
      </c>
      <c r="F152" s="293"/>
      <c r="G152" s="294">
        <f>E152*100/D152</f>
        <v>57.143941885360164</v>
      </c>
    </row>
    <row r="153" spans="1:7" s="78" customFormat="1" ht="87" customHeight="1">
      <c r="A153" s="291" t="s">
        <v>540</v>
      </c>
      <c r="B153" s="299">
        <v>4000090180</v>
      </c>
      <c r="C153" s="252">
        <v>500</v>
      </c>
      <c r="D153" s="293">
        <v>51030.5</v>
      </c>
      <c r="E153" s="293">
        <v>51030.5</v>
      </c>
      <c r="F153" s="289"/>
      <c r="G153" s="294">
        <f>E153*100/D153</f>
        <v>100</v>
      </c>
    </row>
    <row r="154" spans="1:7" s="78" customFormat="1" ht="222" customHeight="1">
      <c r="A154" s="291" t="s">
        <v>536</v>
      </c>
      <c r="B154" s="299">
        <v>4000090190</v>
      </c>
      <c r="C154" s="252">
        <v>500</v>
      </c>
      <c r="D154" s="293">
        <v>2521605</v>
      </c>
      <c r="E154" s="293">
        <v>1400000</v>
      </c>
      <c r="F154" s="289"/>
      <c r="G154" s="294">
        <f>E154*100/D154</f>
        <v>55.52019447930981</v>
      </c>
    </row>
    <row r="155" spans="1:7" s="78" customFormat="1" ht="149.25" customHeight="1">
      <c r="A155" s="291" t="s">
        <v>537</v>
      </c>
      <c r="B155" s="299">
        <v>4000090200</v>
      </c>
      <c r="C155" s="252">
        <v>500</v>
      </c>
      <c r="D155" s="293">
        <v>3963711.77</v>
      </c>
      <c r="E155" s="293">
        <v>788200</v>
      </c>
      <c r="F155" s="293"/>
      <c r="G155" s="294">
        <f>E155*100/D155</f>
        <v>19.885401505871855</v>
      </c>
    </row>
    <row r="156" spans="1:7" s="78" customFormat="1" ht="70.5" customHeight="1">
      <c r="A156" s="291" t="s">
        <v>533</v>
      </c>
      <c r="B156" s="299">
        <v>4000090210</v>
      </c>
      <c r="C156" s="252">
        <v>500</v>
      </c>
      <c r="D156" s="293">
        <v>36120</v>
      </c>
      <c r="E156" s="293">
        <v>36120</v>
      </c>
      <c r="F156" s="293"/>
      <c r="G156" s="296">
        <f aca="true" t="shared" si="7" ref="G156:G162">E156*100/D156</f>
        <v>100</v>
      </c>
    </row>
    <row r="157" spans="1:7" s="78" customFormat="1" ht="46.5" customHeight="1">
      <c r="A157" s="291" t="s">
        <v>534</v>
      </c>
      <c r="B157" s="299">
        <v>4000090220</v>
      </c>
      <c r="C157" s="252">
        <v>500</v>
      </c>
      <c r="D157" s="293">
        <v>662002</v>
      </c>
      <c r="E157" s="293">
        <v>599518</v>
      </c>
      <c r="F157" s="293"/>
      <c r="G157" s="296">
        <f t="shared" si="7"/>
        <v>90.56135782067123</v>
      </c>
    </row>
    <row r="158" spans="1:7" s="78" customFormat="1" ht="106.5" customHeight="1">
      <c r="A158" s="291" t="s">
        <v>543</v>
      </c>
      <c r="B158" s="299">
        <v>4000090230</v>
      </c>
      <c r="C158" s="252">
        <v>500</v>
      </c>
      <c r="D158" s="293">
        <v>394460.78</v>
      </c>
      <c r="E158" s="293">
        <v>296734.81</v>
      </c>
      <c r="F158" s="293"/>
      <c r="G158" s="294">
        <f t="shared" si="7"/>
        <v>75.22542798804992</v>
      </c>
    </row>
    <row r="159" spans="1:9" s="78" customFormat="1" ht="104.25" customHeight="1">
      <c r="A159" s="291" t="s">
        <v>530</v>
      </c>
      <c r="B159" s="299">
        <v>4000090240</v>
      </c>
      <c r="C159" s="252">
        <v>500</v>
      </c>
      <c r="D159" s="293">
        <v>225147.7</v>
      </c>
      <c r="E159" s="293">
        <v>225147.7</v>
      </c>
      <c r="F159" s="293"/>
      <c r="G159" s="296">
        <f t="shared" si="7"/>
        <v>100</v>
      </c>
      <c r="I159" s="293"/>
    </row>
    <row r="160" spans="1:7" s="78" customFormat="1" ht="195" customHeight="1">
      <c r="A160" s="80" t="s">
        <v>552</v>
      </c>
      <c r="B160" s="299">
        <v>4000090250</v>
      </c>
      <c r="C160" s="252">
        <v>500</v>
      </c>
      <c r="D160" s="293">
        <v>4478171.41</v>
      </c>
      <c r="E160" s="293">
        <v>2382439.25</v>
      </c>
      <c r="F160" s="286"/>
      <c r="G160" s="294">
        <f t="shared" si="7"/>
        <v>53.201162525397834</v>
      </c>
    </row>
    <row r="161" spans="1:7" s="78" customFormat="1" ht="25.5" customHeight="1">
      <c r="A161" s="80" t="s">
        <v>542</v>
      </c>
      <c r="B161" s="299">
        <v>4000090260</v>
      </c>
      <c r="C161" s="252">
        <v>500</v>
      </c>
      <c r="D161" s="293">
        <v>75000</v>
      </c>
      <c r="E161" s="293">
        <v>15000</v>
      </c>
      <c r="F161" s="293"/>
      <c r="G161" s="296">
        <f t="shared" si="7"/>
        <v>20</v>
      </c>
    </row>
    <row r="162" spans="1:7" s="78" customFormat="1" ht="60.75" customHeight="1">
      <c r="A162" s="80" t="s">
        <v>529</v>
      </c>
      <c r="B162" s="298">
        <v>4000090270</v>
      </c>
      <c r="C162" s="252">
        <v>500</v>
      </c>
      <c r="D162" s="293">
        <v>153000</v>
      </c>
      <c r="E162" s="293">
        <v>153000</v>
      </c>
      <c r="F162" s="293"/>
      <c r="G162" s="296">
        <f t="shared" si="7"/>
        <v>100</v>
      </c>
    </row>
    <row r="163" spans="1:7" s="78" customFormat="1" ht="49.5" customHeight="1">
      <c r="A163" s="80" t="s">
        <v>541</v>
      </c>
      <c r="B163" s="298">
        <v>4000090290</v>
      </c>
      <c r="C163" s="252">
        <v>500</v>
      </c>
      <c r="D163" s="293">
        <v>3646091</v>
      </c>
      <c r="E163" s="293">
        <v>2104000</v>
      </c>
      <c r="F163" s="293"/>
      <c r="G163" s="294">
        <f>E163*100/D163</f>
        <v>57.70563598110963</v>
      </c>
    </row>
    <row r="164" spans="1:7" ht="12.75">
      <c r="A164" s="497" t="s">
        <v>341</v>
      </c>
      <c r="B164" s="498"/>
      <c r="C164" s="499"/>
      <c r="D164" s="420">
        <f>D5+D128</f>
        <v>310527811.92999995</v>
      </c>
      <c r="E164" s="420">
        <f>E5+E128</f>
        <v>246573829.53999996</v>
      </c>
      <c r="F164" s="420"/>
      <c r="G164" s="361">
        <f>E164*100/D164</f>
        <v>79.40474896837367</v>
      </c>
    </row>
    <row r="165" spans="4:7" ht="12.75">
      <c r="D165" s="501"/>
      <c r="E165" s="501"/>
      <c r="F165" s="501"/>
      <c r="G165" s="501"/>
    </row>
    <row r="166" spans="4:8" ht="12.75">
      <c r="D166" s="502"/>
      <c r="E166" s="502"/>
      <c r="F166" s="502"/>
      <c r="G166" s="502"/>
      <c r="H166" s="90"/>
    </row>
    <row r="167" spans="4:8" ht="12.75">
      <c r="D167" s="502"/>
      <c r="E167" s="502"/>
      <c r="F167" s="502"/>
      <c r="G167" s="502"/>
      <c r="H167" s="90"/>
    </row>
    <row r="168" spans="4:8" ht="12.75">
      <c r="D168" s="502"/>
      <c r="E168" s="502"/>
      <c r="F168" s="502"/>
      <c r="G168" s="502"/>
      <c r="H168" s="90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tabSelected="1" view="pageBreakPreview" zoomScale="160" zoomScaleNormal="160" zoomScaleSheetLayoutView="160" zoomScalePageLayoutView="0" workbookViewId="0" topLeftCell="A1">
      <selection activeCell="O4" sqref="O4"/>
    </sheetView>
  </sheetViews>
  <sheetFormatPr defaultColWidth="8.88671875" defaultRowHeight="12.75"/>
  <cols>
    <col min="1" max="1" width="28.4453125" style="223" customWidth="1"/>
    <col min="2" max="3" width="2.99609375" style="223" customWidth="1"/>
    <col min="4" max="4" width="2.5546875" style="223" customWidth="1"/>
    <col min="5" max="5" width="8.4453125" style="223" customWidth="1"/>
    <col min="6" max="6" width="3.10546875" style="223" customWidth="1"/>
    <col min="7" max="7" width="8.6640625" style="225" customWidth="1"/>
    <col min="8" max="8" width="12.10546875" style="225" hidden="1" customWidth="1"/>
    <col min="9" max="9" width="9.5546875" style="225" customWidth="1"/>
    <col min="10" max="10" width="8.6640625" style="89" customWidth="1"/>
    <col min="11" max="11" width="10.5546875" style="92" hidden="1" customWidth="1"/>
    <col min="12" max="12" width="10.6640625" style="92" hidden="1" customWidth="1"/>
    <col min="13" max="13" width="10.77734375" style="92" bestFit="1" customWidth="1"/>
    <col min="14" max="16384" width="8.88671875" style="92" customWidth="1"/>
  </cols>
  <sheetData>
    <row r="1" spans="1:10" ht="79.5" customHeight="1">
      <c r="A1" s="70"/>
      <c r="B1" s="70"/>
      <c r="C1" s="91"/>
      <c r="D1" s="346" t="s">
        <v>576</v>
      </c>
      <c r="E1" s="347"/>
      <c r="F1" s="347"/>
      <c r="G1" s="347"/>
      <c r="H1" s="347"/>
      <c r="I1" s="347"/>
      <c r="J1" s="348"/>
    </row>
    <row r="2" spans="1:10" ht="56.25" customHeight="1">
      <c r="A2" s="349" t="s">
        <v>577</v>
      </c>
      <c r="B2" s="349"/>
      <c r="C2" s="349"/>
      <c r="D2" s="349"/>
      <c r="E2" s="349"/>
      <c r="F2" s="349"/>
      <c r="G2" s="349"/>
      <c r="H2" s="349"/>
      <c r="I2" s="349"/>
      <c r="J2" s="350"/>
    </row>
    <row r="3" spans="1:10" ht="18" customHeight="1">
      <c r="A3" s="351" t="s">
        <v>342</v>
      </c>
      <c r="B3" s="352"/>
      <c r="C3" s="351" t="s">
        <v>343</v>
      </c>
      <c r="D3" s="351" t="s">
        <v>344</v>
      </c>
      <c r="E3" s="351" t="s">
        <v>221</v>
      </c>
      <c r="F3" s="351" t="s">
        <v>222</v>
      </c>
      <c r="G3" s="353" t="s">
        <v>345</v>
      </c>
      <c r="H3" s="353"/>
      <c r="I3" s="353"/>
      <c r="J3" s="354"/>
    </row>
    <row r="4" spans="1:10" ht="40.5" customHeight="1">
      <c r="A4" s="351" t="s">
        <v>224</v>
      </c>
      <c r="B4" s="352"/>
      <c r="C4" s="351" t="s">
        <v>224</v>
      </c>
      <c r="D4" s="351" t="s">
        <v>224</v>
      </c>
      <c r="E4" s="351" t="s">
        <v>224</v>
      </c>
      <c r="F4" s="351" t="s">
        <v>224</v>
      </c>
      <c r="G4" s="238" t="s">
        <v>492</v>
      </c>
      <c r="H4" s="238" t="s">
        <v>346</v>
      </c>
      <c r="I4" s="238" t="s">
        <v>559</v>
      </c>
      <c r="J4" s="238" t="s">
        <v>581</v>
      </c>
    </row>
    <row r="5" spans="1:10" ht="44.25" customHeight="1">
      <c r="A5" s="93" t="s">
        <v>347</v>
      </c>
      <c r="B5" s="94">
        <v>300</v>
      </c>
      <c r="C5" s="95" t="s">
        <v>224</v>
      </c>
      <c r="D5" s="95" t="s">
        <v>224</v>
      </c>
      <c r="E5" s="96" t="s">
        <v>224</v>
      </c>
      <c r="F5" s="96" t="s">
        <v>224</v>
      </c>
      <c r="G5" s="97"/>
      <c r="H5" s="97"/>
      <c r="I5" s="97"/>
      <c r="J5" s="97"/>
    </row>
    <row r="6" spans="1:10" s="105" customFormat="1" ht="30" customHeight="1">
      <c r="A6" s="98" t="s">
        <v>348</v>
      </c>
      <c r="B6" s="99">
        <v>300</v>
      </c>
      <c r="C6" s="100" t="s">
        <v>349</v>
      </c>
      <c r="D6" s="101" t="s">
        <v>224</v>
      </c>
      <c r="E6" s="102" t="s">
        <v>224</v>
      </c>
      <c r="F6" s="103" t="s">
        <v>224</v>
      </c>
      <c r="G6" s="104">
        <f>G7+G10+G20+G23+G17</f>
        <v>17324259.630000003</v>
      </c>
      <c r="H6" s="104">
        <f>H7+H10+H20+H23+H17</f>
        <v>0</v>
      </c>
      <c r="I6" s="104">
        <f>I7+I10+I20+I23+I17</f>
        <v>13515048.22</v>
      </c>
      <c r="J6" s="264">
        <f>I6*100/G6</f>
        <v>78.01227012666283</v>
      </c>
    </row>
    <row r="7" spans="1:10" s="105" customFormat="1" ht="56.25" customHeight="1">
      <c r="A7" s="106" t="s">
        <v>350</v>
      </c>
      <c r="B7" s="107">
        <v>300</v>
      </c>
      <c r="C7" s="108" t="s">
        <v>349</v>
      </c>
      <c r="D7" s="109" t="s">
        <v>351</v>
      </c>
      <c r="E7" s="110"/>
      <c r="F7" s="111"/>
      <c r="G7" s="112">
        <f aca="true" t="shared" si="0" ref="G7:I8">G8</f>
        <v>1301411.5</v>
      </c>
      <c r="H7" s="112">
        <f t="shared" si="0"/>
        <v>0</v>
      </c>
      <c r="I7" s="112">
        <f t="shared" si="0"/>
        <v>572710.9</v>
      </c>
      <c r="J7" s="266">
        <f aca="true" t="shared" si="1" ref="J7:J89">I7*100/G7</f>
        <v>44.00690327386841</v>
      </c>
    </row>
    <row r="8" spans="1:10" s="105" customFormat="1" ht="27.75" customHeight="1">
      <c r="A8" s="113" t="s">
        <v>327</v>
      </c>
      <c r="B8" s="114">
        <v>300</v>
      </c>
      <c r="C8" s="115" t="s">
        <v>349</v>
      </c>
      <c r="D8" s="116" t="s">
        <v>351</v>
      </c>
      <c r="E8" s="117" t="s">
        <v>352</v>
      </c>
      <c r="F8" s="118"/>
      <c r="G8" s="88">
        <f t="shared" si="0"/>
        <v>1301411.5</v>
      </c>
      <c r="H8" s="88">
        <f t="shared" si="0"/>
        <v>0</v>
      </c>
      <c r="I8" s="88">
        <f t="shared" si="0"/>
        <v>572710.9</v>
      </c>
      <c r="J8" s="267">
        <f t="shared" si="1"/>
        <v>44.00690327386841</v>
      </c>
    </row>
    <row r="9" spans="1:10" s="105" customFormat="1" ht="77.25" customHeight="1">
      <c r="A9" s="85" t="s">
        <v>353</v>
      </c>
      <c r="B9" s="114">
        <v>300</v>
      </c>
      <c r="C9" s="115" t="s">
        <v>349</v>
      </c>
      <c r="D9" s="116" t="s">
        <v>351</v>
      </c>
      <c r="E9" s="117" t="s">
        <v>352</v>
      </c>
      <c r="F9" s="87">
        <v>100</v>
      </c>
      <c r="G9" s="88">
        <v>1301411.5</v>
      </c>
      <c r="H9" s="84"/>
      <c r="I9" s="88">
        <v>572710.9</v>
      </c>
      <c r="J9" s="267">
        <f t="shared" si="1"/>
        <v>44.00690327386841</v>
      </c>
    </row>
    <row r="10" spans="1:11" ht="60.75" customHeight="1">
      <c r="A10" s="119" t="s">
        <v>6</v>
      </c>
      <c r="B10" s="107">
        <v>300</v>
      </c>
      <c r="C10" s="108" t="s">
        <v>349</v>
      </c>
      <c r="D10" s="108" t="s">
        <v>354</v>
      </c>
      <c r="E10" s="110"/>
      <c r="F10" s="120"/>
      <c r="G10" s="121">
        <f>G11+G15</f>
        <v>9224427.91</v>
      </c>
      <c r="H10" s="121">
        <f>H11+H15</f>
        <v>0</v>
      </c>
      <c r="I10" s="121">
        <f>I11+I15</f>
        <v>7320874.5600000005</v>
      </c>
      <c r="J10" s="121">
        <f>I10*100/G10</f>
        <v>79.36399559330503</v>
      </c>
      <c r="K10" s="122"/>
    </row>
    <row r="11" spans="1:10" ht="42" customHeight="1">
      <c r="A11" s="74" t="s">
        <v>355</v>
      </c>
      <c r="B11" s="123">
        <v>300</v>
      </c>
      <c r="C11" s="124" t="s">
        <v>349</v>
      </c>
      <c r="D11" s="124" t="s">
        <v>354</v>
      </c>
      <c r="E11" s="125" t="s">
        <v>356</v>
      </c>
      <c r="F11" s="126" t="s">
        <v>224</v>
      </c>
      <c r="G11" s="147">
        <f>G12+G13+G14</f>
        <v>5690336.91</v>
      </c>
      <c r="H11" s="147">
        <f>H12+H13+H14</f>
        <v>0</v>
      </c>
      <c r="I11" s="147">
        <f>I12+I13+I14</f>
        <v>5280874.5600000005</v>
      </c>
      <c r="J11" s="268">
        <f t="shared" si="1"/>
        <v>92.80425119854635</v>
      </c>
    </row>
    <row r="12" spans="1:10" ht="73.5" customHeight="1">
      <c r="A12" s="85" t="s">
        <v>353</v>
      </c>
      <c r="B12" s="123">
        <v>300</v>
      </c>
      <c r="C12" s="124" t="s">
        <v>349</v>
      </c>
      <c r="D12" s="124" t="s">
        <v>354</v>
      </c>
      <c r="E12" s="125" t="s">
        <v>356</v>
      </c>
      <c r="F12" s="124">
        <v>100</v>
      </c>
      <c r="G12" s="88">
        <v>5306915.91</v>
      </c>
      <c r="H12" s="127"/>
      <c r="I12" s="88">
        <v>5003717.73</v>
      </c>
      <c r="J12" s="267">
        <f t="shared" si="1"/>
        <v>94.28673479772549</v>
      </c>
    </row>
    <row r="13" spans="1:10" ht="24" customHeight="1">
      <c r="A13" s="85" t="s">
        <v>357</v>
      </c>
      <c r="B13" s="123">
        <v>300</v>
      </c>
      <c r="C13" s="124" t="s">
        <v>349</v>
      </c>
      <c r="D13" s="124" t="s">
        <v>354</v>
      </c>
      <c r="E13" s="125" t="s">
        <v>356</v>
      </c>
      <c r="F13" s="124">
        <v>200</v>
      </c>
      <c r="G13" s="88">
        <v>381421</v>
      </c>
      <c r="H13" s="128"/>
      <c r="I13" s="88">
        <v>277156.83</v>
      </c>
      <c r="J13" s="267">
        <f t="shared" si="1"/>
        <v>72.66428172544249</v>
      </c>
    </row>
    <row r="14" spans="1:10" ht="18" customHeight="1">
      <c r="A14" s="74" t="s">
        <v>358</v>
      </c>
      <c r="B14" s="123">
        <v>300</v>
      </c>
      <c r="C14" s="124" t="s">
        <v>349</v>
      </c>
      <c r="D14" s="124" t="s">
        <v>354</v>
      </c>
      <c r="E14" s="125" t="s">
        <v>356</v>
      </c>
      <c r="F14" s="124">
        <v>800</v>
      </c>
      <c r="G14" s="88">
        <v>2000</v>
      </c>
      <c r="H14" s="127"/>
      <c r="I14" s="88"/>
      <c r="J14" s="267">
        <f t="shared" si="1"/>
        <v>0</v>
      </c>
    </row>
    <row r="15" spans="1:10" ht="39" customHeight="1">
      <c r="A15" s="74" t="s">
        <v>525</v>
      </c>
      <c r="B15" s="123">
        <v>300</v>
      </c>
      <c r="C15" s="124" t="s">
        <v>349</v>
      </c>
      <c r="D15" s="124" t="s">
        <v>354</v>
      </c>
      <c r="E15" s="125" t="s">
        <v>524</v>
      </c>
      <c r="F15" s="124"/>
      <c r="G15" s="139">
        <f>G16</f>
        <v>3534091</v>
      </c>
      <c r="H15" s="274"/>
      <c r="I15" s="139">
        <f>I16</f>
        <v>2040000</v>
      </c>
      <c r="J15" s="268">
        <f t="shared" si="1"/>
        <v>57.723471183962154</v>
      </c>
    </row>
    <row r="16" spans="1:10" ht="18" customHeight="1">
      <c r="A16" s="74" t="s">
        <v>522</v>
      </c>
      <c r="B16" s="123">
        <v>300</v>
      </c>
      <c r="C16" s="124" t="s">
        <v>349</v>
      </c>
      <c r="D16" s="124" t="s">
        <v>354</v>
      </c>
      <c r="E16" s="125" t="s">
        <v>524</v>
      </c>
      <c r="F16" s="124">
        <v>500</v>
      </c>
      <c r="G16" s="88">
        <v>3534091</v>
      </c>
      <c r="H16" s="127"/>
      <c r="I16" s="88">
        <v>2040000</v>
      </c>
      <c r="J16" s="267">
        <f t="shared" si="1"/>
        <v>57.723471183962154</v>
      </c>
    </row>
    <row r="17" spans="1:10" ht="51" customHeight="1">
      <c r="A17" s="272" t="s">
        <v>520</v>
      </c>
      <c r="B17" s="107">
        <v>300</v>
      </c>
      <c r="C17" s="108" t="s">
        <v>349</v>
      </c>
      <c r="D17" s="108">
        <v>6</v>
      </c>
      <c r="E17" s="271"/>
      <c r="F17" s="270"/>
      <c r="G17" s="112">
        <f>G18</f>
        <v>806680.93</v>
      </c>
      <c r="H17" s="273"/>
      <c r="I17" s="112">
        <f>I18</f>
        <v>631026.19</v>
      </c>
      <c r="J17" s="266">
        <f>I17*100/G17</f>
        <v>78.2250040297841</v>
      </c>
    </row>
    <row r="18" spans="1:10" ht="55.5" customHeight="1">
      <c r="A18" s="74" t="s">
        <v>523</v>
      </c>
      <c r="B18" s="123">
        <v>300</v>
      </c>
      <c r="C18" s="124" t="s">
        <v>349</v>
      </c>
      <c r="D18" s="124">
        <v>6</v>
      </c>
      <c r="E18" s="125" t="s">
        <v>521</v>
      </c>
      <c r="F18" s="124"/>
      <c r="G18" s="88">
        <f>G19</f>
        <v>806680.93</v>
      </c>
      <c r="H18" s="127"/>
      <c r="I18" s="88">
        <f>I19</f>
        <v>631026.19</v>
      </c>
      <c r="J18" s="267">
        <f>I18*100/G18</f>
        <v>78.2250040297841</v>
      </c>
    </row>
    <row r="19" spans="1:10" ht="18" customHeight="1">
      <c r="A19" s="74" t="s">
        <v>522</v>
      </c>
      <c r="B19" s="123">
        <v>300</v>
      </c>
      <c r="C19" s="124" t="s">
        <v>349</v>
      </c>
      <c r="D19" s="124">
        <v>6</v>
      </c>
      <c r="E19" s="125" t="s">
        <v>521</v>
      </c>
      <c r="F19" s="124">
        <v>500</v>
      </c>
      <c r="G19" s="88">
        <v>806680.93</v>
      </c>
      <c r="H19" s="127"/>
      <c r="I19" s="88">
        <v>631026.19</v>
      </c>
      <c r="J19" s="267">
        <f>I19*100/G19</f>
        <v>78.2250040297841</v>
      </c>
    </row>
    <row r="20" spans="1:10" ht="17.25" customHeight="1">
      <c r="A20" s="129" t="s">
        <v>7</v>
      </c>
      <c r="B20" s="130">
        <v>300</v>
      </c>
      <c r="C20" s="108" t="s">
        <v>349</v>
      </c>
      <c r="D20" s="131">
        <v>11</v>
      </c>
      <c r="E20" s="110"/>
      <c r="F20" s="132"/>
      <c r="G20" s="112">
        <f>G21</f>
        <v>100000</v>
      </c>
      <c r="H20" s="112">
        <f>H21</f>
        <v>0</v>
      </c>
      <c r="I20" s="112"/>
      <c r="J20" s="266">
        <f t="shared" si="1"/>
        <v>0</v>
      </c>
    </row>
    <row r="21" spans="1:10" ht="52.5" customHeight="1">
      <c r="A21" s="133" t="s">
        <v>331</v>
      </c>
      <c r="B21" s="134">
        <v>300</v>
      </c>
      <c r="C21" s="135" t="s">
        <v>349</v>
      </c>
      <c r="D21" s="124">
        <v>11</v>
      </c>
      <c r="E21" s="136">
        <v>4000020120</v>
      </c>
      <c r="F21" s="137"/>
      <c r="G21" s="88">
        <f>G22</f>
        <v>100000</v>
      </c>
      <c r="H21" s="88">
        <f>H22</f>
        <v>0</v>
      </c>
      <c r="I21" s="88"/>
      <c r="J21" s="267">
        <f t="shared" si="1"/>
        <v>0</v>
      </c>
    </row>
    <row r="22" spans="1:10" ht="14.25" customHeight="1">
      <c r="A22" s="74" t="s">
        <v>358</v>
      </c>
      <c r="B22" s="134">
        <v>300</v>
      </c>
      <c r="C22" s="135" t="s">
        <v>349</v>
      </c>
      <c r="D22" s="124">
        <v>11</v>
      </c>
      <c r="E22" s="136">
        <v>4000020120</v>
      </c>
      <c r="F22" s="124">
        <v>800</v>
      </c>
      <c r="G22" s="88">
        <v>100000</v>
      </c>
      <c r="H22" s="84"/>
      <c r="I22" s="88"/>
      <c r="J22" s="267">
        <f t="shared" si="1"/>
        <v>0</v>
      </c>
    </row>
    <row r="23" spans="1:10" ht="13.5" customHeight="1">
      <c r="A23" s="119" t="s">
        <v>8</v>
      </c>
      <c r="B23" s="107">
        <v>300</v>
      </c>
      <c r="C23" s="108" t="s">
        <v>349</v>
      </c>
      <c r="D23" s="108" t="s">
        <v>359</v>
      </c>
      <c r="E23" s="110" t="s">
        <v>224</v>
      </c>
      <c r="F23" s="120" t="s">
        <v>224</v>
      </c>
      <c r="G23" s="121">
        <f>G24+G27+G30+G33+G39+G41+G43+G45+G47</f>
        <v>5891739.290000001</v>
      </c>
      <c r="H23" s="121">
        <f>H24+H27+H30+H33+H39+H41+H43+H45+H47</f>
        <v>0</v>
      </c>
      <c r="I23" s="121">
        <f>I24+I27+I30+I33+I39+I41+I43+I45+I47</f>
        <v>4990436.569999999</v>
      </c>
      <c r="J23" s="266">
        <f t="shared" si="1"/>
        <v>84.70226404060725</v>
      </c>
    </row>
    <row r="24" spans="1:10" ht="42" customHeight="1">
      <c r="A24" s="74" t="s">
        <v>360</v>
      </c>
      <c r="B24" s="138">
        <v>300</v>
      </c>
      <c r="C24" s="135" t="s">
        <v>349</v>
      </c>
      <c r="D24" s="135" t="s">
        <v>359</v>
      </c>
      <c r="E24" s="136" t="s">
        <v>361</v>
      </c>
      <c r="F24" s="126"/>
      <c r="G24" s="139">
        <f>G25+G26</f>
        <v>325000</v>
      </c>
      <c r="H24" s="139">
        <f>H25+H26</f>
        <v>0</v>
      </c>
      <c r="I24" s="139">
        <f>I25+I26</f>
        <v>186143.84</v>
      </c>
      <c r="J24" s="268">
        <f t="shared" si="1"/>
        <v>57.275027692307695</v>
      </c>
    </row>
    <row r="25" spans="1:10" ht="32.25" customHeight="1">
      <c r="A25" s="85" t="s">
        <v>357</v>
      </c>
      <c r="B25" s="138">
        <v>300</v>
      </c>
      <c r="C25" s="135" t="s">
        <v>349</v>
      </c>
      <c r="D25" s="135" t="s">
        <v>359</v>
      </c>
      <c r="E25" s="136" t="s">
        <v>361</v>
      </c>
      <c r="F25" s="124">
        <v>200</v>
      </c>
      <c r="G25" s="243">
        <v>144856.16</v>
      </c>
      <c r="H25" s="88"/>
      <c r="I25" s="88">
        <v>35000</v>
      </c>
      <c r="J25" s="267">
        <f t="shared" si="1"/>
        <v>24.16189963892457</v>
      </c>
    </row>
    <row r="26" spans="1:10" ht="18" customHeight="1">
      <c r="A26" s="74" t="s">
        <v>358</v>
      </c>
      <c r="B26" s="138">
        <v>300</v>
      </c>
      <c r="C26" s="135" t="s">
        <v>349</v>
      </c>
      <c r="D26" s="135" t="s">
        <v>359</v>
      </c>
      <c r="E26" s="136" t="s">
        <v>361</v>
      </c>
      <c r="F26" s="124">
        <v>800</v>
      </c>
      <c r="G26" s="243">
        <v>180143.84</v>
      </c>
      <c r="H26" s="84"/>
      <c r="I26" s="81">
        <v>151143.84</v>
      </c>
      <c r="J26" s="267">
        <f t="shared" si="1"/>
        <v>83.90175317679473</v>
      </c>
    </row>
    <row r="27" spans="1:10" ht="36.75" customHeight="1">
      <c r="A27" s="73" t="s">
        <v>362</v>
      </c>
      <c r="B27" s="138">
        <v>300</v>
      </c>
      <c r="C27" s="135" t="s">
        <v>349</v>
      </c>
      <c r="D27" s="135" t="s">
        <v>359</v>
      </c>
      <c r="E27" s="141" t="s">
        <v>233</v>
      </c>
      <c r="F27" s="124"/>
      <c r="G27" s="139">
        <f>G28+G29</f>
        <v>40605</v>
      </c>
      <c r="H27" s="139">
        <f>H28+H29</f>
        <v>0</v>
      </c>
      <c r="I27" s="139">
        <f>I28+I29</f>
        <v>40605</v>
      </c>
      <c r="J27" s="268">
        <f t="shared" si="1"/>
        <v>100</v>
      </c>
    </row>
    <row r="28" spans="1:10" s="143" customFormat="1" ht="27.75" customHeight="1">
      <c r="A28" s="133" t="s">
        <v>357</v>
      </c>
      <c r="B28" s="138">
        <v>300</v>
      </c>
      <c r="C28" s="135" t="s">
        <v>349</v>
      </c>
      <c r="D28" s="135" t="s">
        <v>359</v>
      </c>
      <c r="E28" s="141" t="s">
        <v>233</v>
      </c>
      <c r="F28" s="124">
        <v>200</v>
      </c>
      <c r="G28" s="81">
        <v>3250</v>
      </c>
      <c r="H28" s="142"/>
      <c r="I28" s="84">
        <v>3250</v>
      </c>
      <c r="J28" s="267">
        <f t="shared" si="1"/>
        <v>100</v>
      </c>
    </row>
    <row r="29" spans="1:10" s="143" customFormat="1" ht="27.75" customHeight="1">
      <c r="A29" s="133" t="s">
        <v>363</v>
      </c>
      <c r="B29" s="138">
        <v>300</v>
      </c>
      <c r="C29" s="135" t="s">
        <v>349</v>
      </c>
      <c r="D29" s="135" t="s">
        <v>359</v>
      </c>
      <c r="E29" s="141" t="s">
        <v>233</v>
      </c>
      <c r="F29" s="124">
        <v>300</v>
      </c>
      <c r="G29" s="81">
        <v>37355</v>
      </c>
      <c r="H29" s="142"/>
      <c r="I29" s="84">
        <v>37355</v>
      </c>
      <c r="J29" s="267">
        <f t="shared" si="1"/>
        <v>100</v>
      </c>
    </row>
    <row r="30" spans="1:10" ht="50.25" customHeight="1">
      <c r="A30" s="133" t="s">
        <v>239</v>
      </c>
      <c r="B30" s="138">
        <v>300</v>
      </c>
      <c r="C30" s="135" t="s">
        <v>349</v>
      </c>
      <c r="D30" s="135" t="s">
        <v>359</v>
      </c>
      <c r="E30" s="141" t="s">
        <v>240</v>
      </c>
      <c r="F30" s="124"/>
      <c r="G30" s="139">
        <f>G31+G32</f>
        <v>4065127.39</v>
      </c>
      <c r="H30" s="139">
        <f>H31+H32</f>
        <v>0</v>
      </c>
      <c r="I30" s="139">
        <f>I31+I32</f>
        <v>3730825.53</v>
      </c>
      <c r="J30" s="268">
        <f t="shared" si="1"/>
        <v>91.77634971975625</v>
      </c>
    </row>
    <row r="31" spans="1:10" ht="26.25" customHeight="1">
      <c r="A31" s="133" t="s">
        <v>357</v>
      </c>
      <c r="B31" s="138">
        <v>300</v>
      </c>
      <c r="C31" s="135" t="s">
        <v>349</v>
      </c>
      <c r="D31" s="135" t="s">
        <v>359</v>
      </c>
      <c r="E31" s="141" t="s">
        <v>240</v>
      </c>
      <c r="F31" s="124">
        <v>200</v>
      </c>
      <c r="G31" s="81">
        <v>4062127.39</v>
      </c>
      <c r="H31" s="142"/>
      <c r="I31" s="81">
        <v>3727825.53</v>
      </c>
      <c r="J31" s="267">
        <f t="shared" si="1"/>
        <v>91.77027631326943</v>
      </c>
    </row>
    <row r="32" spans="1:10" ht="26.25" customHeight="1">
      <c r="A32" s="74" t="s">
        <v>358</v>
      </c>
      <c r="B32" s="138">
        <v>300</v>
      </c>
      <c r="C32" s="135" t="s">
        <v>349</v>
      </c>
      <c r="D32" s="135" t="s">
        <v>359</v>
      </c>
      <c r="E32" s="141" t="s">
        <v>240</v>
      </c>
      <c r="F32" s="124">
        <v>800</v>
      </c>
      <c r="G32" s="81">
        <v>3000</v>
      </c>
      <c r="H32" s="142"/>
      <c r="I32" s="81">
        <v>3000</v>
      </c>
      <c r="J32" s="267">
        <f t="shared" si="1"/>
        <v>100</v>
      </c>
    </row>
    <row r="33" spans="1:10" ht="29.25" customHeight="1">
      <c r="A33" s="74" t="s">
        <v>244</v>
      </c>
      <c r="B33" s="138">
        <v>300</v>
      </c>
      <c r="C33" s="135" t="s">
        <v>349</v>
      </c>
      <c r="D33" s="135" t="s">
        <v>359</v>
      </c>
      <c r="E33" s="141" t="s">
        <v>245</v>
      </c>
      <c r="F33" s="144"/>
      <c r="G33" s="139">
        <f>G34</f>
        <v>425500</v>
      </c>
      <c r="H33" s="139">
        <f>H34</f>
        <v>0</v>
      </c>
      <c r="I33" s="139">
        <f>I34</f>
        <v>331480.5</v>
      </c>
      <c r="J33" s="268">
        <f t="shared" si="1"/>
        <v>77.90376028202115</v>
      </c>
    </row>
    <row r="34" spans="1:10" s="143" customFormat="1" ht="25.5" customHeight="1">
      <c r="A34" s="133" t="s">
        <v>357</v>
      </c>
      <c r="B34" s="138">
        <v>300</v>
      </c>
      <c r="C34" s="135" t="s">
        <v>349</v>
      </c>
      <c r="D34" s="135" t="s">
        <v>359</v>
      </c>
      <c r="E34" s="141" t="s">
        <v>245</v>
      </c>
      <c r="F34" s="124">
        <v>200</v>
      </c>
      <c r="G34" s="88">
        <f>G35+G36+G37+G38</f>
        <v>425500</v>
      </c>
      <c r="H34" s="88">
        <f>H35+H36+H37+H38</f>
        <v>0</v>
      </c>
      <c r="I34" s="88">
        <f>I35+I36+I37+I38</f>
        <v>331480.5</v>
      </c>
      <c r="J34" s="267">
        <f t="shared" si="1"/>
        <v>77.90376028202115</v>
      </c>
    </row>
    <row r="35" spans="1:10" s="143" customFormat="1" ht="28.5" customHeight="1">
      <c r="A35" s="74" t="s">
        <v>364</v>
      </c>
      <c r="B35" s="138"/>
      <c r="C35" s="135" t="s">
        <v>349</v>
      </c>
      <c r="D35" s="135" t="s">
        <v>359</v>
      </c>
      <c r="E35" s="141" t="s">
        <v>253</v>
      </c>
      <c r="F35" s="124">
        <v>200</v>
      </c>
      <c r="G35" s="88">
        <v>8000</v>
      </c>
      <c r="H35" s="84"/>
      <c r="I35" s="88">
        <v>5300</v>
      </c>
      <c r="J35" s="267">
        <f t="shared" si="1"/>
        <v>66.25</v>
      </c>
    </row>
    <row r="36" spans="1:10" s="143" customFormat="1" ht="26.25" customHeight="1">
      <c r="A36" s="74" t="s">
        <v>365</v>
      </c>
      <c r="B36" s="138"/>
      <c r="C36" s="135" t="s">
        <v>349</v>
      </c>
      <c r="D36" s="135" t="s">
        <v>359</v>
      </c>
      <c r="E36" s="141" t="s">
        <v>249</v>
      </c>
      <c r="F36" s="124">
        <v>200</v>
      </c>
      <c r="G36" s="88">
        <v>197500</v>
      </c>
      <c r="H36" s="84"/>
      <c r="I36" s="88">
        <v>155744.59</v>
      </c>
      <c r="J36" s="267">
        <f t="shared" si="1"/>
        <v>78.85802025316455</v>
      </c>
    </row>
    <row r="37" spans="1:10" s="143" customFormat="1" ht="27" customHeight="1">
      <c r="A37" s="74" t="s">
        <v>366</v>
      </c>
      <c r="B37" s="138"/>
      <c r="C37" s="135" t="s">
        <v>349</v>
      </c>
      <c r="D37" s="135" t="s">
        <v>359</v>
      </c>
      <c r="E37" s="141" t="s">
        <v>251</v>
      </c>
      <c r="F37" s="124">
        <v>200</v>
      </c>
      <c r="G37" s="88">
        <v>20000</v>
      </c>
      <c r="H37" s="84"/>
      <c r="I37" s="88">
        <v>12539.7</v>
      </c>
      <c r="J37" s="267">
        <f t="shared" si="1"/>
        <v>62.6985</v>
      </c>
    </row>
    <row r="38" spans="1:10" s="143" customFormat="1" ht="42" customHeight="1">
      <c r="A38" s="74" t="s">
        <v>246</v>
      </c>
      <c r="B38" s="138"/>
      <c r="C38" s="135" t="s">
        <v>349</v>
      </c>
      <c r="D38" s="135" t="s">
        <v>359</v>
      </c>
      <c r="E38" s="141" t="s">
        <v>247</v>
      </c>
      <c r="F38" s="124">
        <v>200</v>
      </c>
      <c r="G38" s="88">
        <v>200000</v>
      </c>
      <c r="H38" s="84"/>
      <c r="I38" s="88">
        <v>157896.21</v>
      </c>
      <c r="J38" s="267">
        <f t="shared" si="1"/>
        <v>78.948105</v>
      </c>
    </row>
    <row r="39" spans="1:10" s="143" customFormat="1" ht="26.25" customHeight="1">
      <c r="A39" s="145" t="s">
        <v>367</v>
      </c>
      <c r="B39" s="138">
        <v>300</v>
      </c>
      <c r="C39" s="135" t="s">
        <v>349</v>
      </c>
      <c r="D39" s="135" t="s">
        <v>359</v>
      </c>
      <c r="E39" s="141" t="s">
        <v>368</v>
      </c>
      <c r="F39" s="124"/>
      <c r="G39" s="139">
        <f>G40</f>
        <v>27714</v>
      </c>
      <c r="H39" s="139">
        <f>H40</f>
        <v>0</v>
      </c>
      <c r="I39" s="139">
        <f>I40</f>
        <v>27714</v>
      </c>
      <c r="J39" s="268">
        <f t="shared" si="1"/>
        <v>100</v>
      </c>
    </row>
    <row r="40" spans="1:10" s="143" customFormat="1" ht="26.25" customHeight="1">
      <c r="A40" s="74" t="s">
        <v>358</v>
      </c>
      <c r="B40" s="138">
        <v>300</v>
      </c>
      <c r="C40" s="135" t="s">
        <v>349</v>
      </c>
      <c r="D40" s="135" t="s">
        <v>359</v>
      </c>
      <c r="E40" s="141" t="s">
        <v>368</v>
      </c>
      <c r="F40" s="124">
        <v>800</v>
      </c>
      <c r="G40" s="88">
        <v>27714</v>
      </c>
      <c r="H40" s="84"/>
      <c r="I40" s="88">
        <v>27714</v>
      </c>
      <c r="J40" s="267">
        <f t="shared" si="1"/>
        <v>100</v>
      </c>
    </row>
    <row r="41" spans="1:10" s="143" customFormat="1" ht="36.75" customHeight="1">
      <c r="A41" s="74" t="s">
        <v>340</v>
      </c>
      <c r="B41" s="138">
        <v>300</v>
      </c>
      <c r="C41" s="135" t="s">
        <v>349</v>
      </c>
      <c r="D41" s="135" t="s">
        <v>359</v>
      </c>
      <c r="E41" s="141" t="s">
        <v>369</v>
      </c>
      <c r="F41" s="146"/>
      <c r="G41" s="139"/>
      <c r="H41" s="139">
        <f>H42</f>
        <v>0</v>
      </c>
      <c r="I41" s="139"/>
      <c r="J41" s="268"/>
    </row>
    <row r="42" spans="1:10" s="143" customFormat="1" ht="26.25" customHeight="1">
      <c r="A42" s="74" t="s">
        <v>358</v>
      </c>
      <c r="B42" s="138">
        <v>300</v>
      </c>
      <c r="C42" s="135" t="s">
        <v>349</v>
      </c>
      <c r="D42" s="135" t="s">
        <v>359</v>
      </c>
      <c r="E42" s="141" t="s">
        <v>369</v>
      </c>
      <c r="F42" s="124">
        <v>800</v>
      </c>
      <c r="G42" s="88"/>
      <c r="H42" s="84"/>
      <c r="I42" s="88"/>
      <c r="J42" s="267"/>
    </row>
    <row r="43" spans="1:10" s="143" customFormat="1" ht="39.75" customHeight="1">
      <c r="A43" s="133" t="s">
        <v>531</v>
      </c>
      <c r="B43" s="138">
        <v>300</v>
      </c>
      <c r="C43" s="135" t="s">
        <v>349</v>
      </c>
      <c r="D43" s="135" t="s">
        <v>359</v>
      </c>
      <c r="E43" s="141" t="s">
        <v>526</v>
      </c>
      <c r="F43" s="124"/>
      <c r="G43" s="139">
        <f>G44</f>
        <v>779645.2</v>
      </c>
      <c r="H43" s="139">
        <f>H44</f>
        <v>0</v>
      </c>
      <c r="I43" s="139">
        <f>I44</f>
        <v>445520</v>
      </c>
      <c r="J43" s="268">
        <f t="shared" si="1"/>
        <v>57.143941885360164</v>
      </c>
    </row>
    <row r="44" spans="1:10" s="143" customFormat="1" ht="17.25" customHeight="1">
      <c r="A44" s="74" t="s">
        <v>522</v>
      </c>
      <c r="B44" s="138">
        <v>300</v>
      </c>
      <c r="C44" s="135" t="s">
        <v>349</v>
      </c>
      <c r="D44" s="135" t="s">
        <v>359</v>
      </c>
      <c r="E44" s="141" t="s">
        <v>526</v>
      </c>
      <c r="F44" s="124">
        <v>500</v>
      </c>
      <c r="G44" s="88">
        <v>779645.2</v>
      </c>
      <c r="H44" s="84"/>
      <c r="I44" s="88">
        <v>445520</v>
      </c>
      <c r="J44" s="267">
        <f t="shared" si="1"/>
        <v>57.143941885360164</v>
      </c>
    </row>
    <row r="45" spans="1:10" s="143" customFormat="1" ht="79.5" customHeight="1">
      <c r="A45" s="74" t="s">
        <v>530</v>
      </c>
      <c r="B45" s="138">
        <v>300</v>
      </c>
      <c r="C45" s="135" t="s">
        <v>349</v>
      </c>
      <c r="D45" s="135" t="s">
        <v>359</v>
      </c>
      <c r="E45" s="141" t="s">
        <v>527</v>
      </c>
      <c r="F45" s="124"/>
      <c r="G45" s="139">
        <f>G46</f>
        <v>225147.7</v>
      </c>
      <c r="H45" s="147"/>
      <c r="I45" s="139">
        <f>I46</f>
        <v>225147.7</v>
      </c>
      <c r="J45" s="268">
        <f t="shared" si="1"/>
        <v>100</v>
      </c>
    </row>
    <row r="46" spans="1:10" s="143" customFormat="1" ht="17.25" customHeight="1">
      <c r="A46" s="74" t="s">
        <v>522</v>
      </c>
      <c r="B46" s="138">
        <v>300</v>
      </c>
      <c r="C46" s="135" t="s">
        <v>349</v>
      </c>
      <c r="D46" s="135" t="s">
        <v>359</v>
      </c>
      <c r="E46" s="141" t="s">
        <v>527</v>
      </c>
      <c r="F46" s="124">
        <v>500</v>
      </c>
      <c r="G46" s="88">
        <v>225147.7</v>
      </c>
      <c r="H46" s="84"/>
      <c r="I46" s="88">
        <v>225147.7</v>
      </c>
      <c r="J46" s="267">
        <f t="shared" si="1"/>
        <v>100</v>
      </c>
    </row>
    <row r="47" spans="1:10" s="143" customFormat="1" ht="43.5" customHeight="1">
      <c r="A47" s="74" t="s">
        <v>529</v>
      </c>
      <c r="B47" s="138">
        <v>300</v>
      </c>
      <c r="C47" s="135" t="s">
        <v>349</v>
      </c>
      <c r="D47" s="135" t="s">
        <v>359</v>
      </c>
      <c r="E47" s="141" t="s">
        <v>528</v>
      </c>
      <c r="F47" s="124"/>
      <c r="G47" s="139">
        <f>G48</f>
        <v>3000</v>
      </c>
      <c r="H47" s="139">
        <f>H48</f>
        <v>0</v>
      </c>
      <c r="I47" s="139">
        <f>I48</f>
        <v>3000</v>
      </c>
      <c r="J47" s="268">
        <f t="shared" si="1"/>
        <v>100</v>
      </c>
    </row>
    <row r="48" spans="1:10" s="143" customFormat="1" ht="17.25" customHeight="1">
      <c r="A48" s="74" t="s">
        <v>522</v>
      </c>
      <c r="B48" s="138">
        <v>300</v>
      </c>
      <c r="C48" s="135" t="s">
        <v>349</v>
      </c>
      <c r="D48" s="135" t="s">
        <v>359</v>
      </c>
      <c r="E48" s="141" t="s">
        <v>528</v>
      </c>
      <c r="F48" s="124">
        <v>500</v>
      </c>
      <c r="G48" s="88">
        <v>3000</v>
      </c>
      <c r="H48" s="84"/>
      <c r="I48" s="88">
        <v>3000</v>
      </c>
      <c r="J48" s="267">
        <f t="shared" si="1"/>
        <v>100</v>
      </c>
    </row>
    <row r="49" spans="1:10" ht="63" customHeight="1">
      <c r="A49" s="98" t="s">
        <v>27</v>
      </c>
      <c r="B49" s="99">
        <v>300</v>
      </c>
      <c r="C49" s="100" t="s">
        <v>370</v>
      </c>
      <c r="D49" s="101" t="s">
        <v>224</v>
      </c>
      <c r="E49" s="102"/>
      <c r="F49" s="103"/>
      <c r="G49" s="104">
        <f>G50</f>
        <v>929040</v>
      </c>
      <c r="H49" s="104">
        <f>H50</f>
        <v>0</v>
      </c>
      <c r="I49" s="104">
        <f>I50</f>
        <v>746994</v>
      </c>
      <c r="J49" s="264">
        <f t="shared" si="1"/>
        <v>80.40493412554895</v>
      </c>
    </row>
    <row r="50" spans="1:10" ht="52.5" customHeight="1">
      <c r="A50" s="119" t="s">
        <v>210</v>
      </c>
      <c r="B50" s="107">
        <v>300</v>
      </c>
      <c r="C50" s="108" t="s">
        <v>370</v>
      </c>
      <c r="D50" s="108">
        <v>10</v>
      </c>
      <c r="E50" s="148"/>
      <c r="F50" s="149"/>
      <c r="G50" s="112">
        <f>G51+G53+G56+G58</f>
        <v>929040</v>
      </c>
      <c r="H50" s="112">
        <f>H51+H53+H56+H58</f>
        <v>0</v>
      </c>
      <c r="I50" s="112">
        <f>I51+I53+I56+I58</f>
        <v>746994</v>
      </c>
      <c r="J50" s="266">
        <f t="shared" si="1"/>
        <v>80.40493412554895</v>
      </c>
    </row>
    <row r="51" spans="1:10" ht="37.5" customHeight="1">
      <c r="A51" s="133" t="s">
        <v>259</v>
      </c>
      <c r="B51" s="138">
        <v>300</v>
      </c>
      <c r="C51" s="135" t="s">
        <v>370</v>
      </c>
      <c r="D51" s="135">
        <v>10</v>
      </c>
      <c r="E51" s="141" t="s">
        <v>371</v>
      </c>
      <c r="F51" s="150"/>
      <c r="G51" s="139">
        <f>G52</f>
        <v>147482</v>
      </c>
      <c r="H51" s="139">
        <f>H52</f>
        <v>0</v>
      </c>
      <c r="I51" s="139">
        <f>I52</f>
        <v>42486</v>
      </c>
      <c r="J51" s="268">
        <f t="shared" si="1"/>
        <v>28.80758329830081</v>
      </c>
    </row>
    <row r="52" spans="1:10" ht="26.25" customHeight="1">
      <c r="A52" s="133" t="s">
        <v>357</v>
      </c>
      <c r="B52" s="138">
        <v>300</v>
      </c>
      <c r="C52" s="135" t="s">
        <v>370</v>
      </c>
      <c r="D52" s="135">
        <v>10</v>
      </c>
      <c r="E52" s="141" t="s">
        <v>371</v>
      </c>
      <c r="F52" s="124">
        <v>200</v>
      </c>
      <c r="G52" s="81">
        <v>147482</v>
      </c>
      <c r="H52" s="142"/>
      <c r="I52" s="81">
        <v>42486</v>
      </c>
      <c r="J52" s="267">
        <f t="shared" si="1"/>
        <v>28.80758329830081</v>
      </c>
    </row>
    <row r="53" spans="1:10" ht="39" customHeight="1">
      <c r="A53" s="133" t="s">
        <v>262</v>
      </c>
      <c r="B53" s="138">
        <v>300</v>
      </c>
      <c r="C53" s="135" t="s">
        <v>370</v>
      </c>
      <c r="D53" s="135">
        <v>10</v>
      </c>
      <c r="E53" s="141" t="s">
        <v>263</v>
      </c>
      <c r="F53" s="126"/>
      <c r="G53" s="139">
        <f>G54+G55</f>
        <v>115920</v>
      </c>
      <c r="H53" s="139">
        <f>H54+H55</f>
        <v>0</v>
      </c>
      <c r="I53" s="139">
        <f>I54+I55</f>
        <v>68870</v>
      </c>
      <c r="J53" s="139">
        <f>I53*100/G53</f>
        <v>59.41166321601104</v>
      </c>
    </row>
    <row r="54" spans="1:10" ht="68.25" customHeight="1">
      <c r="A54" s="85" t="s">
        <v>353</v>
      </c>
      <c r="B54" s="138">
        <v>300</v>
      </c>
      <c r="C54" s="135" t="s">
        <v>370</v>
      </c>
      <c r="D54" s="135">
        <v>10</v>
      </c>
      <c r="E54" s="141" t="s">
        <v>263</v>
      </c>
      <c r="F54" s="124">
        <v>100</v>
      </c>
      <c r="G54" s="88">
        <v>3000</v>
      </c>
      <c r="H54" s="88"/>
      <c r="I54" s="88">
        <v>3000</v>
      </c>
      <c r="J54" s="267">
        <f t="shared" si="1"/>
        <v>100</v>
      </c>
    </row>
    <row r="55" spans="1:10" s="78" customFormat="1" ht="27" customHeight="1">
      <c r="A55" s="133" t="s">
        <v>357</v>
      </c>
      <c r="B55" s="138">
        <v>300</v>
      </c>
      <c r="C55" s="135" t="s">
        <v>370</v>
      </c>
      <c r="D55" s="135">
        <v>10</v>
      </c>
      <c r="E55" s="141" t="s">
        <v>263</v>
      </c>
      <c r="F55" s="124">
        <v>200</v>
      </c>
      <c r="G55" s="81">
        <v>112920</v>
      </c>
      <c r="H55" s="142"/>
      <c r="I55" s="88">
        <v>65870</v>
      </c>
      <c r="J55" s="267">
        <f t="shared" si="1"/>
        <v>58.333333333333336</v>
      </c>
    </row>
    <row r="56" spans="1:10" s="78" customFormat="1" ht="51" customHeight="1">
      <c r="A56" s="133" t="s">
        <v>533</v>
      </c>
      <c r="B56" s="138">
        <v>300</v>
      </c>
      <c r="C56" s="135" t="s">
        <v>370</v>
      </c>
      <c r="D56" s="135">
        <v>10</v>
      </c>
      <c r="E56" s="141" t="s">
        <v>532</v>
      </c>
      <c r="F56" s="124"/>
      <c r="G56" s="139">
        <f>G57</f>
        <v>36120</v>
      </c>
      <c r="H56" s="139">
        <f>H57</f>
        <v>0</v>
      </c>
      <c r="I56" s="139">
        <f>I57</f>
        <v>36120</v>
      </c>
      <c r="J56" s="268">
        <v>100</v>
      </c>
    </row>
    <row r="57" spans="1:10" s="78" customFormat="1" ht="18" customHeight="1">
      <c r="A57" s="74" t="s">
        <v>522</v>
      </c>
      <c r="B57" s="138">
        <v>300</v>
      </c>
      <c r="C57" s="135" t="s">
        <v>370</v>
      </c>
      <c r="D57" s="135">
        <v>10</v>
      </c>
      <c r="E57" s="141" t="s">
        <v>532</v>
      </c>
      <c r="F57" s="124">
        <v>500</v>
      </c>
      <c r="G57" s="81">
        <v>36120</v>
      </c>
      <c r="H57" s="142"/>
      <c r="I57" s="88">
        <v>36120</v>
      </c>
      <c r="J57" s="267">
        <v>100</v>
      </c>
    </row>
    <row r="58" spans="1:10" s="78" customFormat="1" ht="39.75" customHeight="1">
      <c r="A58" s="74" t="s">
        <v>534</v>
      </c>
      <c r="B58" s="138">
        <v>300</v>
      </c>
      <c r="C58" s="135" t="s">
        <v>370</v>
      </c>
      <c r="D58" s="135">
        <v>10</v>
      </c>
      <c r="E58" s="141" t="s">
        <v>535</v>
      </c>
      <c r="F58" s="124"/>
      <c r="G58" s="139">
        <f>G59</f>
        <v>629518</v>
      </c>
      <c r="H58" s="139">
        <f>H59</f>
        <v>0</v>
      </c>
      <c r="I58" s="139">
        <f>I59</f>
        <v>599518</v>
      </c>
      <c r="J58" s="268">
        <f>I58*100/G58</f>
        <v>95.23444921352527</v>
      </c>
    </row>
    <row r="59" spans="1:10" s="78" customFormat="1" ht="18" customHeight="1">
      <c r="A59" s="74" t="s">
        <v>522</v>
      </c>
      <c r="B59" s="138">
        <v>300</v>
      </c>
      <c r="C59" s="135" t="s">
        <v>370</v>
      </c>
      <c r="D59" s="135">
        <v>10</v>
      </c>
      <c r="E59" s="141" t="s">
        <v>535</v>
      </c>
      <c r="F59" s="124">
        <v>500</v>
      </c>
      <c r="G59" s="81">
        <v>629518</v>
      </c>
      <c r="H59" s="142"/>
      <c r="I59" s="88">
        <v>599518</v>
      </c>
      <c r="J59" s="267">
        <f>I59*100/G59</f>
        <v>95.23444921352527</v>
      </c>
    </row>
    <row r="60" spans="1:10" s="153" customFormat="1" ht="30" customHeight="1">
      <c r="A60" s="98" t="s">
        <v>46</v>
      </c>
      <c r="B60" s="151">
        <v>300</v>
      </c>
      <c r="C60" s="152" t="s">
        <v>354</v>
      </c>
      <c r="D60" s="152"/>
      <c r="E60" s="102"/>
      <c r="F60" s="101"/>
      <c r="G60" s="104">
        <f>G61+G64+G86</f>
        <v>59098101.75</v>
      </c>
      <c r="H60" s="104">
        <f>H61+H64+H86</f>
        <v>0</v>
      </c>
      <c r="I60" s="104">
        <f>I61+I64+I86</f>
        <v>53742734.699999996</v>
      </c>
      <c r="J60" s="264">
        <f t="shared" si="1"/>
        <v>90.93817416902058</v>
      </c>
    </row>
    <row r="61" spans="1:10" s="155" customFormat="1" ht="18" customHeight="1">
      <c r="A61" s="106" t="s">
        <v>372</v>
      </c>
      <c r="B61" s="154">
        <v>300</v>
      </c>
      <c r="C61" s="109" t="s">
        <v>354</v>
      </c>
      <c r="D61" s="109" t="s">
        <v>373</v>
      </c>
      <c r="E61" s="110"/>
      <c r="F61" s="132"/>
      <c r="G61" s="112">
        <f>G62</f>
        <v>100000</v>
      </c>
      <c r="H61" s="112">
        <f>H62</f>
        <v>0</v>
      </c>
      <c r="I61" s="112">
        <f>I62</f>
        <v>0</v>
      </c>
      <c r="J61" s="266">
        <f t="shared" si="1"/>
        <v>0</v>
      </c>
    </row>
    <row r="62" spans="1:10" s="155" customFormat="1" ht="40.5" customHeight="1">
      <c r="A62" s="156" t="s">
        <v>374</v>
      </c>
      <c r="B62" s="117">
        <v>300</v>
      </c>
      <c r="C62" s="157" t="s">
        <v>354</v>
      </c>
      <c r="D62" s="157" t="s">
        <v>373</v>
      </c>
      <c r="E62" s="141" t="s">
        <v>338</v>
      </c>
      <c r="F62" s="158"/>
      <c r="G62" s="88">
        <f>G63</f>
        <v>100000</v>
      </c>
      <c r="H62" s="88">
        <f>H63</f>
        <v>0</v>
      </c>
      <c r="I62" s="88"/>
      <c r="J62" s="267">
        <f t="shared" si="1"/>
        <v>0</v>
      </c>
    </row>
    <row r="63" spans="1:10" s="155" customFormat="1" ht="27" customHeight="1">
      <c r="A63" s="133" t="s">
        <v>357</v>
      </c>
      <c r="B63" s="117">
        <v>300</v>
      </c>
      <c r="C63" s="157" t="s">
        <v>354</v>
      </c>
      <c r="D63" s="157" t="s">
        <v>373</v>
      </c>
      <c r="E63" s="141" t="s">
        <v>338</v>
      </c>
      <c r="F63" s="87">
        <v>200</v>
      </c>
      <c r="G63" s="88">
        <v>100000</v>
      </c>
      <c r="H63" s="159"/>
      <c r="I63" s="88"/>
      <c r="J63" s="267">
        <f t="shared" si="1"/>
        <v>0</v>
      </c>
    </row>
    <row r="64" spans="1:10" s="160" customFormat="1" ht="21.75" customHeight="1">
      <c r="A64" s="129" t="s">
        <v>375</v>
      </c>
      <c r="B64" s="107">
        <v>300</v>
      </c>
      <c r="C64" s="108" t="s">
        <v>354</v>
      </c>
      <c r="D64" s="108" t="s">
        <v>376</v>
      </c>
      <c r="E64" s="110"/>
      <c r="F64" s="120"/>
      <c r="G64" s="112">
        <f>G65+G78+G81+G84</f>
        <v>58498101.75</v>
      </c>
      <c r="H64" s="112">
        <f>H65+H78+H81+H84</f>
        <v>0</v>
      </c>
      <c r="I64" s="112">
        <f>I65+I78+I81+I84</f>
        <v>53243686.98</v>
      </c>
      <c r="J64" s="266">
        <f t="shared" si="1"/>
        <v>91.01780294947775</v>
      </c>
    </row>
    <row r="65" spans="1:10" ht="52.5" customHeight="1">
      <c r="A65" s="133" t="s">
        <v>377</v>
      </c>
      <c r="B65" s="123">
        <v>300</v>
      </c>
      <c r="C65" s="135" t="s">
        <v>354</v>
      </c>
      <c r="D65" s="135" t="s">
        <v>376</v>
      </c>
      <c r="E65" s="141" t="s">
        <v>268</v>
      </c>
      <c r="F65" s="126"/>
      <c r="G65" s="139">
        <f>G66</f>
        <v>16681977</v>
      </c>
      <c r="H65" s="139">
        <f>H66</f>
        <v>0</v>
      </c>
      <c r="I65" s="139">
        <f>I66</f>
        <v>12549167.23</v>
      </c>
      <c r="J65" s="268">
        <f t="shared" si="1"/>
        <v>75.22589936432594</v>
      </c>
    </row>
    <row r="66" spans="1:11" ht="27" customHeight="1">
      <c r="A66" s="85" t="s">
        <v>378</v>
      </c>
      <c r="B66" s="123">
        <v>300</v>
      </c>
      <c r="C66" s="135" t="s">
        <v>354</v>
      </c>
      <c r="D66" s="135" t="s">
        <v>376</v>
      </c>
      <c r="E66" s="141" t="s">
        <v>268</v>
      </c>
      <c r="F66" s="124">
        <v>200</v>
      </c>
      <c r="G66" s="88">
        <f>G67+G68</f>
        <v>16681977</v>
      </c>
      <c r="H66" s="88">
        <f>H67+H68</f>
        <v>0</v>
      </c>
      <c r="I66" s="88">
        <f>I67+I68</f>
        <v>12549167.23</v>
      </c>
      <c r="J66" s="267">
        <f t="shared" si="1"/>
        <v>75.22589936432594</v>
      </c>
      <c r="K66" s="164"/>
    </row>
    <row r="67" spans="1:11" ht="24" customHeight="1">
      <c r="A67" s="161" t="s">
        <v>379</v>
      </c>
      <c r="B67" s="123"/>
      <c r="C67" s="135"/>
      <c r="D67" s="135"/>
      <c r="E67" s="162"/>
      <c r="F67" s="124"/>
      <c r="G67" s="81">
        <f>G71+G75</f>
        <v>13981285.94</v>
      </c>
      <c r="H67" s="81">
        <f>H71+H75</f>
        <v>0</v>
      </c>
      <c r="I67" s="81">
        <f>I71+I75</f>
        <v>11506166.74</v>
      </c>
      <c r="J67" s="267">
        <f t="shared" si="1"/>
        <v>82.29691309782339</v>
      </c>
      <c r="K67" s="164"/>
    </row>
    <row r="68" spans="1:11" ht="24" customHeight="1">
      <c r="A68" s="161" t="s">
        <v>580</v>
      </c>
      <c r="B68" s="123"/>
      <c r="C68" s="135"/>
      <c r="D68" s="135"/>
      <c r="E68" s="162"/>
      <c r="F68" s="146"/>
      <c r="G68" s="81">
        <f>G72+G76</f>
        <v>2700691.06</v>
      </c>
      <c r="H68" s="81">
        <f>H72+H76</f>
        <v>0</v>
      </c>
      <c r="I68" s="81">
        <f>I72+I76</f>
        <v>1043000.49</v>
      </c>
      <c r="J68" s="267"/>
      <c r="K68" s="164"/>
    </row>
    <row r="69" spans="1:13" ht="18" customHeight="1">
      <c r="A69" s="74" t="s">
        <v>380</v>
      </c>
      <c r="B69" s="123">
        <v>300</v>
      </c>
      <c r="C69" s="135" t="s">
        <v>354</v>
      </c>
      <c r="D69" s="135" t="s">
        <v>376</v>
      </c>
      <c r="E69" s="141" t="s">
        <v>270</v>
      </c>
      <c r="F69" s="92"/>
      <c r="G69" s="81">
        <f>G70</f>
        <v>13887901.39</v>
      </c>
      <c r="H69" s="81">
        <f>H70</f>
        <v>0</v>
      </c>
      <c r="I69" s="81">
        <f>I70</f>
        <v>10354691.620000001</v>
      </c>
      <c r="J69" s="267">
        <f t="shared" si="1"/>
        <v>74.55908080868078</v>
      </c>
      <c r="K69" s="232"/>
      <c r="L69" s="164"/>
      <c r="M69" s="164"/>
    </row>
    <row r="70" spans="1:12" ht="29.25" customHeight="1">
      <c r="A70" s="85" t="s">
        <v>378</v>
      </c>
      <c r="B70" s="123">
        <v>300</v>
      </c>
      <c r="C70" s="135" t="s">
        <v>354</v>
      </c>
      <c r="D70" s="135" t="s">
        <v>376</v>
      </c>
      <c r="E70" s="141" t="s">
        <v>270</v>
      </c>
      <c r="F70" s="124">
        <v>200</v>
      </c>
      <c r="G70" s="88">
        <f>G71+G72</f>
        <v>13887901.39</v>
      </c>
      <c r="H70" s="88">
        <f>H71+H72</f>
        <v>0</v>
      </c>
      <c r="I70" s="88">
        <f>I71+I72</f>
        <v>10354691.620000001</v>
      </c>
      <c r="J70" s="267">
        <f t="shared" si="1"/>
        <v>74.55908080868078</v>
      </c>
      <c r="K70" s="232"/>
      <c r="L70" s="164"/>
    </row>
    <row r="71" spans="1:12" ht="28.5" customHeight="1">
      <c r="A71" s="161" t="s">
        <v>379</v>
      </c>
      <c r="B71" s="123"/>
      <c r="C71" s="135"/>
      <c r="D71" s="135"/>
      <c r="E71" s="141"/>
      <c r="F71" s="124"/>
      <c r="G71" s="88">
        <v>11786810.33</v>
      </c>
      <c r="H71" s="84"/>
      <c r="I71" s="84">
        <v>9311691.13</v>
      </c>
      <c r="J71" s="267"/>
      <c r="K71" s="232"/>
      <c r="L71" s="164"/>
    </row>
    <row r="72" spans="1:12" ht="24" customHeight="1">
      <c r="A72" s="161" t="s">
        <v>580</v>
      </c>
      <c r="B72" s="123"/>
      <c r="C72" s="135"/>
      <c r="D72" s="135"/>
      <c r="E72" s="141"/>
      <c r="F72" s="124"/>
      <c r="G72" s="88">
        <v>2101091.06</v>
      </c>
      <c r="H72" s="84"/>
      <c r="I72" s="84">
        <v>1043000.49</v>
      </c>
      <c r="J72" s="267"/>
      <c r="K72" s="232"/>
      <c r="L72" s="164"/>
    </row>
    <row r="73" spans="1:11" ht="18" customHeight="1">
      <c r="A73" s="74" t="s">
        <v>271</v>
      </c>
      <c r="B73" s="123">
        <v>300</v>
      </c>
      <c r="C73" s="135" t="s">
        <v>354</v>
      </c>
      <c r="D73" s="135" t="s">
        <v>376</v>
      </c>
      <c r="E73" s="141" t="s">
        <v>272</v>
      </c>
      <c r="F73" s="124"/>
      <c r="G73" s="88">
        <f>G74</f>
        <v>2794075.61</v>
      </c>
      <c r="H73" s="88">
        <f>H74</f>
        <v>0</v>
      </c>
      <c r="I73" s="88">
        <f>I74</f>
        <v>2194475.61</v>
      </c>
      <c r="J73" s="267">
        <f t="shared" si="1"/>
        <v>78.54030872128045</v>
      </c>
      <c r="K73" s="232"/>
    </row>
    <row r="74" spans="1:10" ht="28.5" customHeight="1">
      <c r="A74" s="85" t="s">
        <v>378</v>
      </c>
      <c r="B74" s="123">
        <v>300</v>
      </c>
      <c r="C74" s="135" t="s">
        <v>354</v>
      </c>
      <c r="D74" s="135" t="s">
        <v>376</v>
      </c>
      <c r="E74" s="141" t="s">
        <v>272</v>
      </c>
      <c r="F74" s="124">
        <v>200</v>
      </c>
      <c r="G74" s="88">
        <f>G75+G76</f>
        <v>2794075.61</v>
      </c>
      <c r="H74" s="88">
        <f>H75+H76</f>
        <v>0</v>
      </c>
      <c r="I74" s="88">
        <f>I75+I76</f>
        <v>2194475.61</v>
      </c>
      <c r="J74" s="267">
        <f t="shared" si="1"/>
        <v>78.54030872128045</v>
      </c>
    </row>
    <row r="75" spans="1:10" ht="24.75" customHeight="1">
      <c r="A75" s="161" t="s">
        <v>379</v>
      </c>
      <c r="B75" s="123"/>
      <c r="C75" s="135"/>
      <c r="D75" s="135"/>
      <c r="E75" s="141"/>
      <c r="F75" s="124"/>
      <c r="G75" s="88">
        <v>2194475.61</v>
      </c>
      <c r="H75" s="84"/>
      <c r="I75" s="84">
        <v>2194475.61</v>
      </c>
      <c r="J75" s="267"/>
    </row>
    <row r="76" spans="1:10" ht="24" customHeight="1">
      <c r="A76" s="161" t="s">
        <v>580</v>
      </c>
      <c r="B76" s="123"/>
      <c r="C76" s="135"/>
      <c r="D76" s="135"/>
      <c r="E76" s="141"/>
      <c r="F76" s="124"/>
      <c r="G76" s="88">
        <v>599600</v>
      </c>
      <c r="H76" s="84"/>
      <c r="I76" s="84"/>
      <c r="J76" s="267"/>
    </row>
    <row r="77" spans="1:13" ht="88.5" customHeight="1">
      <c r="A77" s="85" t="s">
        <v>430</v>
      </c>
      <c r="B77" s="123">
        <v>300</v>
      </c>
      <c r="C77" s="135" t="s">
        <v>354</v>
      </c>
      <c r="D77" s="135" t="s">
        <v>376</v>
      </c>
      <c r="E77" s="141" t="s">
        <v>429</v>
      </c>
      <c r="F77" s="124"/>
      <c r="G77" s="88">
        <f>G78</f>
        <v>11953064.06</v>
      </c>
      <c r="H77" s="84"/>
      <c r="I77" s="88">
        <f>I78</f>
        <v>11953064.06</v>
      </c>
      <c r="J77" s="267">
        <f t="shared" si="1"/>
        <v>100</v>
      </c>
      <c r="L77" s="164"/>
      <c r="M77" s="164"/>
    </row>
    <row r="78" spans="1:10" ht="31.5" customHeight="1">
      <c r="A78" s="85" t="s">
        <v>378</v>
      </c>
      <c r="B78" s="123">
        <v>300</v>
      </c>
      <c r="C78" s="135" t="s">
        <v>354</v>
      </c>
      <c r="D78" s="135" t="s">
        <v>376</v>
      </c>
      <c r="E78" s="141" t="s">
        <v>429</v>
      </c>
      <c r="F78" s="124">
        <v>200</v>
      </c>
      <c r="G78" s="139">
        <f>G79+G80</f>
        <v>11953064.06</v>
      </c>
      <c r="H78" s="147"/>
      <c r="I78" s="139">
        <f>I79+I80</f>
        <v>11953064.06</v>
      </c>
      <c r="J78" s="268">
        <f t="shared" si="1"/>
        <v>100</v>
      </c>
    </row>
    <row r="79" spans="1:10" ht="16.5" customHeight="1">
      <c r="A79" s="229" t="s">
        <v>411</v>
      </c>
      <c r="B79" s="123">
        <v>300</v>
      </c>
      <c r="C79" s="135" t="s">
        <v>354</v>
      </c>
      <c r="D79" s="135" t="s">
        <v>376</v>
      </c>
      <c r="E79" s="141"/>
      <c r="F79" s="124"/>
      <c r="G79" s="233">
        <v>11833533.41</v>
      </c>
      <c r="H79" s="142"/>
      <c r="I79" s="233">
        <v>11833533.41</v>
      </c>
      <c r="J79" s="267">
        <f t="shared" si="1"/>
        <v>100</v>
      </c>
    </row>
    <row r="80" spans="1:10" ht="16.5" customHeight="1">
      <c r="A80" s="229" t="s">
        <v>412</v>
      </c>
      <c r="B80" s="123">
        <v>300</v>
      </c>
      <c r="C80" s="135" t="s">
        <v>354</v>
      </c>
      <c r="D80" s="135" t="s">
        <v>376</v>
      </c>
      <c r="E80" s="141"/>
      <c r="F80" s="124"/>
      <c r="G80" s="233">
        <v>119530.65</v>
      </c>
      <c r="H80" s="142"/>
      <c r="I80" s="233">
        <v>119530.65</v>
      </c>
      <c r="J80" s="267">
        <f t="shared" si="1"/>
        <v>100</v>
      </c>
    </row>
    <row r="81" spans="1:10" ht="66" customHeight="1">
      <c r="A81" s="73" t="s">
        <v>483</v>
      </c>
      <c r="B81" s="123">
        <v>300</v>
      </c>
      <c r="C81" s="135" t="s">
        <v>354</v>
      </c>
      <c r="D81" s="135" t="s">
        <v>376</v>
      </c>
      <c r="E81" s="141" t="s">
        <v>482</v>
      </c>
      <c r="F81" s="124">
        <v>200</v>
      </c>
      <c r="G81" s="139">
        <f>G82+G83</f>
        <v>27341455.689999998</v>
      </c>
      <c r="H81" s="139">
        <f>H82+H83</f>
        <v>0</v>
      </c>
      <c r="I81" s="139">
        <f>I82+I83</f>
        <v>27341455.689999998</v>
      </c>
      <c r="J81" s="268">
        <f t="shared" si="1"/>
        <v>100.00000000000001</v>
      </c>
    </row>
    <row r="82" spans="1:10" ht="15.75" customHeight="1">
      <c r="A82" s="229" t="s">
        <v>411</v>
      </c>
      <c r="B82" s="123">
        <v>300</v>
      </c>
      <c r="C82" s="135" t="s">
        <v>354</v>
      </c>
      <c r="D82" s="135" t="s">
        <v>376</v>
      </c>
      <c r="E82" s="141"/>
      <c r="F82" s="124"/>
      <c r="G82" s="233">
        <v>25974382.9</v>
      </c>
      <c r="H82" s="142"/>
      <c r="I82" s="233">
        <v>25974382.9</v>
      </c>
      <c r="J82" s="267">
        <f t="shared" si="1"/>
        <v>100</v>
      </c>
    </row>
    <row r="83" spans="1:10" ht="15.75" customHeight="1">
      <c r="A83" s="229" t="s">
        <v>412</v>
      </c>
      <c r="B83" s="123">
        <v>300</v>
      </c>
      <c r="C83" s="135" t="s">
        <v>354</v>
      </c>
      <c r="D83" s="135" t="s">
        <v>376</v>
      </c>
      <c r="E83" s="141"/>
      <c r="F83" s="124"/>
      <c r="G83" s="233">
        <v>1367072.79</v>
      </c>
      <c r="H83" s="142"/>
      <c r="I83" s="233">
        <v>1367072.79</v>
      </c>
      <c r="J83" s="267">
        <f t="shared" si="1"/>
        <v>100</v>
      </c>
    </row>
    <row r="84" spans="1:10" ht="162.75" customHeight="1">
      <c r="A84" s="136" t="s">
        <v>536</v>
      </c>
      <c r="B84" s="123">
        <v>300</v>
      </c>
      <c r="C84" s="135" t="s">
        <v>354</v>
      </c>
      <c r="D84" s="135" t="s">
        <v>376</v>
      </c>
      <c r="E84" s="275">
        <v>4000090190</v>
      </c>
      <c r="F84" s="124"/>
      <c r="G84" s="139">
        <f>G85</f>
        <v>2521605</v>
      </c>
      <c r="H84" s="139">
        <f>H85</f>
        <v>0</v>
      </c>
      <c r="I84" s="139">
        <f>I85</f>
        <v>1400000</v>
      </c>
      <c r="J84" s="268">
        <f>I84*100/G84</f>
        <v>55.52019447930981</v>
      </c>
    </row>
    <row r="85" spans="1:10" ht="15.75" customHeight="1">
      <c r="A85" s="74" t="s">
        <v>522</v>
      </c>
      <c r="B85" s="123">
        <v>300</v>
      </c>
      <c r="C85" s="135" t="s">
        <v>354</v>
      </c>
      <c r="D85" s="135" t="s">
        <v>376</v>
      </c>
      <c r="E85" s="275">
        <v>4000090190</v>
      </c>
      <c r="F85" s="124">
        <v>500</v>
      </c>
      <c r="G85" s="81">
        <v>2521605</v>
      </c>
      <c r="H85" s="142"/>
      <c r="I85" s="84">
        <v>1400000</v>
      </c>
      <c r="J85" s="267">
        <f>I85*100/G85</f>
        <v>55.52019447930981</v>
      </c>
    </row>
    <row r="86" spans="1:10" ht="25.5" customHeight="1">
      <c r="A86" s="129" t="s">
        <v>47</v>
      </c>
      <c r="B86" s="107">
        <v>300</v>
      </c>
      <c r="C86" s="108" t="s">
        <v>354</v>
      </c>
      <c r="D86" s="108" t="s">
        <v>381</v>
      </c>
      <c r="E86" s="148"/>
      <c r="F86" s="149"/>
      <c r="G86" s="112">
        <f aca="true" t="shared" si="2" ref="G86:I88">G87</f>
        <v>500000</v>
      </c>
      <c r="H86" s="112">
        <f t="shared" si="2"/>
        <v>0</v>
      </c>
      <c r="I86" s="112">
        <f t="shared" si="2"/>
        <v>499047.72</v>
      </c>
      <c r="J86" s="266">
        <f t="shared" si="1"/>
        <v>99.809544</v>
      </c>
    </row>
    <row r="87" spans="1:10" ht="24" customHeight="1">
      <c r="A87" s="165" t="s">
        <v>276</v>
      </c>
      <c r="B87" s="138">
        <v>300</v>
      </c>
      <c r="C87" s="135" t="s">
        <v>354</v>
      </c>
      <c r="D87" s="135" t="s">
        <v>381</v>
      </c>
      <c r="E87" s="141" t="s">
        <v>278</v>
      </c>
      <c r="F87" s="150"/>
      <c r="G87" s="139">
        <f t="shared" si="2"/>
        <v>500000</v>
      </c>
      <c r="H87" s="139">
        <f t="shared" si="2"/>
        <v>0</v>
      </c>
      <c r="I87" s="139">
        <f t="shared" si="2"/>
        <v>499047.72</v>
      </c>
      <c r="J87" s="265">
        <f t="shared" si="1"/>
        <v>99.809544</v>
      </c>
    </row>
    <row r="88" spans="1:10" ht="24" customHeight="1">
      <c r="A88" s="85" t="s">
        <v>357</v>
      </c>
      <c r="B88" s="138">
        <v>300</v>
      </c>
      <c r="C88" s="135">
        <v>4</v>
      </c>
      <c r="D88" s="135">
        <v>12</v>
      </c>
      <c r="E88" s="141" t="s">
        <v>278</v>
      </c>
      <c r="F88" s="124">
        <v>200</v>
      </c>
      <c r="G88" s="81">
        <f t="shared" si="2"/>
        <v>500000</v>
      </c>
      <c r="H88" s="81">
        <f t="shared" si="2"/>
        <v>0</v>
      </c>
      <c r="I88" s="81">
        <f t="shared" si="2"/>
        <v>499047.72</v>
      </c>
      <c r="J88" s="267">
        <f t="shared" si="1"/>
        <v>99.809544</v>
      </c>
    </row>
    <row r="89" spans="1:10" ht="27.75" customHeight="1">
      <c r="A89" s="41" t="s">
        <v>75</v>
      </c>
      <c r="B89" s="138"/>
      <c r="C89" s="135"/>
      <c r="D89" s="135"/>
      <c r="E89" s="162"/>
      <c r="F89" s="124"/>
      <c r="G89" s="81">
        <v>500000</v>
      </c>
      <c r="H89" s="142"/>
      <c r="I89" s="81">
        <v>499047.72</v>
      </c>
      <c r="J89" s="267">
        <f t="shared" si="1"/>
        <v>99.809544</v>
      </c>
    </row>
    <row r="90" spans="1:10" s="169" customFormat="1" ht="32.25" customHeight="1">
      <c r="A90" s="166" t="s">
        <v>12</v>
      </c>
      <c r="B90" s="99">
        <v>300</v>
      </c>
      <c r="C90" s="100" t="s">
        <v>373</v>
      </c>
      <c r="D90" s="101" t="s">
        <v>224</v>
      </c>
      <c r="E90" s="167"/>
      <c r="F90" s="168"/>
      <c r="G90" s="104">
        <f>G91+G102+G116+G145</f>
        <v>207368040</v>
      </c>
      <c r="H90" s="104">
        <f>H91+H102+H116+H145</f>
        <v>0</v>
      </c>
      <c r="I90" s="104">
        <f>I91+I102+I116+I145</f>
        <v>161015213.51</v>
      </c>
      <c r="J90" s="264">
        <f aca="true" t="shared" si="3" ref="J90:J169">I90*100/G90</f>
        <v>77.64707305426622</v>
      </c>
    </row>
    <row r="91" spans="1:10" ht="18" customHeight="1">
      <c r="A91" s="119" t="s">
        <v>13</v>
      </c>
      <c r="B91" s="107">
        <v>300</v>
      </c>
      <c r="C91" s="108" t="s">
        <v>373</v>
      </c>
      <c r="D91" s="108" t="s">
        <v>349</v>
      </c>
      <c r="E91" s="170"/>
      <c r="F91" s="171"/>
      <c r="G91" s="121">
        <f>G92+G94+G98+G100</f>
        <v>6564521.550000001</v>
      </c>
      <c r="H91" s="121">
        <f>H92+H94+H99+H101</f>
        <v>0</v>
      </c>
      <c r="I91" s="121">
        <f>I92+I94+I99+I101</f>
        <v>2834255.59</v>
      </c>
      <c r="J91" s="266">
        <f t="shared" si="3"/>
        <v>43.175356625952425</v>
      </c>
    </row>
    <row r="92" spans="1:10" ht="20.25" customHeight="1">
      <c r="A92" s="74" t="s">
        <v>333</v>
      </c>
      <c r="B92" s="138">
        <v>300</v>
      </c>
      <c r="C92" s="135" t="s">
        <v>373</v>
      </c>
      <c r="D92" s="135" t="s">
        <v>349</v>
      </c>
      <c r="E92" s="136">
        <v>4000020150</v>
      </c>
      <c r="F92" s="150"/>
      <c r="G92" s="139">
        <f>G93</f>
        <v>70000</v>
      </c>
      <c r="H92" s="139">
        <f>H93</f>
        <v>0</v>
      </c>
      <c r="I92" s="139">
        <f>I93</f>
        <v>14831.28</v>
      </c>
      <c r="J92" s="268">
        <f t="shared" si="3"/>
        <v>21.18754285714286</v>
      </c>
    </row>
    <row r="93" spans="1:10" ht="27" customHeight="1">
      <c r="A93" s="133" t="s">
        <v>357</v>
      </c>
      <c r="B93" s="138">
        <v>300</v>
      </c>
      <c r="C93" s="135" t="s">
        <v>373</v>
      </c>
      <c r="D93" s="135" t="s">
        <v>349</v>
      </c>
      <c r="E93" s="136">
        <v>4000020150</v>
      </c>
      <c r="F93" s="124">
        <v>200</v>
      </c>
      <c r="G93" s="81">
        <v>70000</v>
      </c>
      <c r="H93" s="84"/>
      <c r="I93" s="81">
        <v>14831.28</v>
      </c>
      <c r="J93" s="267">
        <f t="shared" si="3"/>
        <v>21.18754285714286</v>
      </c>
    </row>
    <row r="94" spans="1:10" ht="63" customHeight="1">
      <c r="A94" s="133" t="s">
        <v>382</v>
      </c>
      <c r="B94" s="138">
        <v>300</v>
      </c>
      <c r="C94" s="135" t="s">
        <v>373</v>
      </c>
      <c r="D94" s="135" t="s">
        <v>349</v>
      </c>
      <c r="E94" s="141" t="s">
        <v>285</v>
      </c>
      <c r="F94" s="137"/>
      <c r="G94" s="147">
        <f aca="true" t="shared" si="4" ref="G94:I95">G95</f>
        <v>2070809.78</v>
      </c>
      <c r="H94" s="147">
        <f t="shared" si="4"/>
        <v>0</v>
      </c>
      <c r="I94" s="147">
        <f t="shared" si="4"/>
        <v>1768381.05</v>
      </c>
      <c r="J94" s="268">
        <f t="shared" si="3"/>
        <v>85.39562962658984</v>
      </c>
    </row>
    <row r="95" spans="1:10" ht="25.5" customHeight="1">
      <c r="A95" s="85" t="s">
        <v>378</v>
      </c>
      <c r="B95" s="138">
        <v>300</v>
      </c>
      <c r="C95" s="135" t="s">
        <v>373</v>
      </c>
      <c r="D95" s="135" t="s">
        <v>349</v>
      </c>
      <c r="E95" s="141" t="s">
        <v>285</v>
      </c>
      <c r="F95" s="124">
        <v>200</v>
      </c>
      <c r="G95" s="84">
        <f>G96+G97</f>
        <v>2070809.78</v>
      </c>
      <c r="H95" s="84">
        <f>H96+H97</f>
        <v>0</v>
      </c>
      <c r="I95" s="84">
        <f>I96+I97</f>
        <v>1768381.05</v>
      </c>
      <c r="J95" s="267">
        <f t="shared" si="3"/>
        <v>85.39562962658984</v>
      </c>
    </row>
    <row r="96" spans="1:10" ht="25.5" customHeight="1">
      <c r="A96" s="172" t="s">
        <v>379</v>
      </c>
      <c r="B96" s="138"/>
      <c r="C96" s="138"/>
      <c r="D96" s="138"/>
      <c r="E96" s="162"/>
      <c r="F96" s="123"/>
      <c r="G96" s="84">
        <v>1770733.05</v>
      </c>
      <c r="H96" s="84">
        <f>H98</f>
        <v>0</v>
      </c>
      <c r="I96" s="84">
        <v>1768381.05</v>
      </c>
      <c r="J96" s="267">
        <f t="shared" si="3"/>
        <v>99.8671736544365</v>
      </c>
    </row>
    <row r="97" spans="1:10" ht="25.5" customHeight="1">
      <c r="A97" s="161" t="s">
        <v>580</v>
      </c>
      <c r="B97" s="138"/>
      <c r="C97" s="138"/>
      <c r="D97" s="138"/>
      <c r="E97" s="162"/>
      <c r="F97" s="123"/>
      <c r="G97" s="84">
        <v>300076.73</v>
      </c>
      <c r="H97" s="84"/>
      <c r="I97" s="84"/>
      <c r="J97" s="267"/>
    </row>
    <row r="98" spans="1:10" ht="39" customHeight="1">
      <c r="A98" s="85" t="s">
        <v>383</v>
      </c>
      <c r="B98" s="138">
        <v>300</v>
      </c>
      <c r="C98" s="135" t="s">
        <v>373</v>
      </c>
      <c r="D98" s="135" t="s">
        <v>349</v>
      </c>
      <c r="E98" s="125">
        <v>4000090110</v>
      </c>
      <c r="F98" s="124"/>
      <c r="G98" s="139">
        <f>G99</f>
        <v>460000</v>
      </c>
      <c r="H98" s="139">
        <f>H99</f>
        <v>0</v>
      </c>
      <c r="I98" s="139">
        <f>I99</f>
        <v>262843.26</v>
      </c>
      <c r="J98" s="268">
        <f t="shared" si="3"/>
        <v>57.13983913043478</v>
      </c>
    </row>
    <row r="99" spans="1:10" ht="30" customHeight="1">
      <c r="A99" s="85" t="s">
        <v>378</v>
      </c>
      <c r="B99" s="138">
        <v>300</v>
      </c>
      <c r="C99" s="135" t="s">
        <v>373</v>
      </c>
      <c r="D99" s="135" t="s">
        <v>349</v>
      </c>
      <c r="E99" s="125">
        <v>4000090110</v>
      </c>
      <c r="F99" s="124">
        <v>200</v>
      </c>
      <c r="G99" s="88">
        <v>460000</v>
      </c>
      <c r="H99" s="84"/>
      <c r="I99" s="88">
        <v>262843.26</v>
      </c>
      <c r="J99" s="267">
        <f t="shared" si="3"/>
        <v>57.13983913043478</v>
      </c>
    </row>
    <row r="100" spans="1:10" ht="144.75" customHeight="1">
      <c r="A100" s="85" t="s">
        <v>537</v>
      </c>
      <c r="B100" s="138">
        <v>300</v>
      </c>
      <c r="C100" s="135" t="s">
        <v>373</v>
      </c>
      <c r="D100" s="135" t="s">
        <v>349</v>
      </c>
      <c r="E100" s="275">
        <v>4000090200</v>
      </c>
      <c r="F100" s="124"/>
      <c r="G100" s="139">
        <f>G101</f>
        <v>3963711.77</v>
      </c>
      <c r="H100" s="139">
        <f>H101</f>
        <v>0</v>
      </c>
      <c r="I100" s="139">
        <f>I101</f>
        <v>788200</v>
      </c>
      <c r="J100" s="268">
        <f>I100*100/G100</f>
        <v>19.885401505871855</v>
      </c>
    </row>
    <row r="101" spans="1:10" ht="21.75" customHeight="1">
      <c r="A101" s="74" t="s">
        <v>522</v>
      </c>
      <c r="B101" s="138">
        <v>300</v>
      </c>
      <c r="C101" s="135" t="s">
        <v>373</v>
      </c>
      <c r="D101" s="135" t="s">
        <v>349</v>
      </c>
      <c r="E101" s="275">
        <v>4000090200</v>
      </c>
      <c r="F101" s="124">
        <v>500</v>
      </c>
      <c r="G101" s="88">
        <v>3963711.77</v>
      </c>
      <c r="H101" s="84"/>
      <c r="I101" s="88">
        <v>788200</v>
      </c>
      <c r="J101" s="267">
        <f>I101*100/G101</f>
        <v>19.885401505871855</v>
      </c>
    </row>
    <row r="102" spans="1:10" ht="14.25" customHeight="1">
      <c r="A102" s="119" t="s">
        <v>14</v>
      </c>
      <c r="B102" s="107">
        <v>300</v>
      </c>
      <c r="C102" s="108" t="s">
        <v>373</v>
      </c>
      <c r="D102" s="108" t="s">
        <v>351</v>
      </c>
      <c r="E102" s="170"/>
      <c r="F102" s="149"/>
      <c r="G102" s="121">
        <f>G103+G106+G110+G112+G114</f>
        <v>642150</v>
      </c>
      <c r="H102" s="121">
        <f>H103+H106+H110+H112+H114</f>
        <v>0</v>
      </c>
      <c r="I102" s="121">
        <f>I103+I106+I110+I112+I114</f>
        <v>580000</v>
      </c>
      <c r="J102" s="266">
        <f t="shared" si="3"/>
        <v>90.32157595577357</v>
      </c>
    </row>
    <row r="103" spans="1:10" ht="27" customHeight="1">
      <c r="A103" s="73" t="s">
        <v>384</v>
      </c>
      <c r="B103" s="123">
        <v>300</v>
      </c>
      <c r="C103" s="135" t="s">
        <v>373</v>
      </c>
      <c r="D103" s="135" t="s">
        <v>351</v>
      </c>
      <c r="E103" s="173" t="s">
        <v>292</v>
      </c>
      <c r="F103" s="150"/>
      <c r="G103" s="139">
        <f aca="true" t="shared" si="5" ref="G103:I104">G104</f>
        <v>228969.5</v>
      </c>
      <c r="H103" s="139">
        <f t="shared" si="5"/>
        <v>0</v>
      </c>
      <c r="I103" s="139">
        <f t="shared" si="5"/>
        <v>228969.5</v>
      </c>
      <c r="J103" s="268">
        <f t="shared" si="3"/>
        <v>100</v>
      </c>
    </row>
    <row r="104" spans="1:10" ht="24" customHeight="1">
      <c r="A104" s="174" t="s">
        <v>378</v>
      </c>
      <c r="B104" s="123">
        <v>300</v>
      </c>
      <c r="C104" s="138" t="s">
        <v>373</v>
      </c>
      <c r="D104" s="138" t="s">
        <v>351</v>
      </c>
      <c r="E104" s="173" t="s">
        <v>292</v>
      </c>
      <c r="F104" s="123">
        <v>200</v>
      </c>
      <c r="G104" s="81">
        <v>228969.5</v>
      </c>
      <c r="H104" s="81">
        <f t="shared" si="5"/>
        <v>0</v>
      </c>
      <c r="I104" s="81">
        <v>228969.5</v>
      </c>
      <c r="J104" s="267">
        <f t="shared" si="3"/>
        <v>100</v>
      </c>
    </row>
    <row r="105" spans="1:10" ht="24" customHeight="1">
      <c r="A105" s="172" t="s">
        <v>379</v>
      </c>
      <c r="B105" s="123"/>
      <c r="C105" s="138"/>
      <c r="D105" s="138"/>
      <c r="E105" s="175"/>
      <c r="F105" s="123"/>
      <c r="G105" s="81">
        <v>228969.5</v>
      </c>
      <c r="H105" s="142"/>
      <c r="I105" s="84">
        <v>228969.5</v>
      </c>
      <c r="J105" s="267">
        <f t="shared" si="3"/>
        <v>100</v>
      </c>
    </row>
    <row r="106" spans="1:10" ht="23.25" customHeight="1">
      <c r="A106" s="73" t="s">
        <v>321</v>
      </c>
      <c r="B106" s="123">
        <v>300</v>
      </c>
      <c r="C106" s="135" t="s">
        <v>373</v>
      </c>
      <c r="D106" s="135" t="s">
        <v>351</v>
      </c>
      <c r="E106" s="176" t="s">
        <v>385</v>
      </c>
      <c r="F106" s="126"/>
      <c r="G106" s="139">
        <f>G107</f>
        <v>62150</v>
      </c>
      <c r="H106" s="147"/>
      <c r="I106" s="139"/>
      <c r="J106" s="268">
        <f t="shared" si="3"/>
        <v>0</v>
      </c>
    </row>
    <row r="107" spans="1:10" ht="25.5" customHeight="1">
      <c r="A107" s="161" t="s">
        <v>379</v>
      </c>
      <c r="B107" s="123"/>
      <c r="C107" s="135"/>
      <c r="D107" s="135"/>
      <c r="E107" s="136"/>
      <c r="F107" s="124"/>
      <c r="G107" s="81">
        <f>G108</f>
        <v>62150</v>
      </c>
      <c r="H107" s="142"/>
      <c r="I107" s="81"/>
      <c r="J107" s="267">
        <f t="shared" si="3"/>
        <v>0</v>
      </c>
    </row>
    <row r="108" spans="1:10" ht="27.75" customHeight="1">
      <c r="A108" s="73" t="s">
        <v>322</v>
      </c>
      <c r="B108" s="123">
        <v>300</v>
      </c>
      <c r="C108" s="135" t="s">
        <v>373</v>
      </c>
      <c r="D108" s="135" t="s">
        <v>351</v>
      </c>
      <c r="E108" s="176" t="s">
        <v>323</v>
      </c>
      <c r="F108" s="126"/>
      <c r="G108" s="177">
        <f>G109</f>
        <v>62150</v>
      </c>
      <c r="H108" s="177">
        <f>H109</f>
        <v>0</v>
      </c>
      <c r="I108" s="177"/>
      <c r="J108" s="267">
        <f t="shared" si="3"/>
        <v>0</v>
      </c>
    </row>
    <row r="109" spans="1:10" ht="24.75" customHeight="1">
      <c r="A109" s="178" t="s">
        <v>378</v>
      </c>
      <c r="B109" s="179">
        <v>300</v>
      </c>
      <c r="C109" s="180" t="s">
        <v>373</v>
      </c>
      <c r="D109" s="180" t="s">
        <v>351</v>
      </c>
      <c r="E109" s="176" t="s">
        <v>323</v>
      </c>
      <c r="F109" s="181">
        <v>200</v>
      </c>
      <c r="G109" s="177">
        <v>62150</v>
      </c>
      <c r="H109" s="177">
        <f>H107</f>
        <v>0</v>
      </c>
      <c r="I109" s="177"/>
      <c r="J109" s="267">
        <f t="shared" si="3"/>
        <v>0</v>
      </c>
    </row>
    <row r="110" spans="1:10" ht="144" customHeight="1">
      <c r="A110" s="178" t="s">
        <v>539</v>
      </c>
      <c r="B110" s="123">
        <v>300</v>
      </c>
      <c r="C110" s="135" t="s">
        <v>373</v>
      </c>
      <c r="D110" s="135" t="s">
        <v>351</v>
      </c>
      <c r="E110" s="176" t="s">
        <v>538</v>
      </c>
      <c r="F110" s="181"/>
      <c r="G110" s="276">
        <f>G111</f>
        <v>150000</v>
      </c>
      <c r="H110" s="276">
        <f>H111</f>
        <v>0</v>
      </c>
      <c r="I110" s="276">
        <f>I111</f>
        <v>150000</v>
      </c>
      <c r="J110" s="355">
        <f t="shared" si="3"/>
        <v>100</v>
      </c>
    </row>
    <row r="111" spans="1:10" ht="24.75" customHeight="1">
      <c r="A111" s="74" t="s">
        <v>358</v>
      </c>
      <c r="B111" s="179">
        <v>300</v>
      </c>
      <c r="C111" s="180" t="s">
        <v>373</v>
      </c>
      <c r="D111" s="180" t="s">
        <v>351</v>
      </c>
      <c r="E111" s="176" t="s">
        <v>538</v>
      </c>
      <c r="F111" s="181">
        <v>800</v>
      </c>
      <c r="G111" s="177">
        <v>150000</v>
      </c>
      <c r="H111" s="177"/>
      <c r="I111" s="177">
        <v>150000</v>
      </c>
      <c r="J111" s="356">
        <f t="shared" si="3"/>
        <v>100</v>
      </c>
    </row>
    <row r="112" spans="1:10" ht="69" customHeight="1">
      <c r="A112" s="74" t="s">
        <v>540</v>
      </c>
      <c r="B112" s="179">
        <v>300</v>
      </c>
      <c r="C112" s="180" t="s">
        <v>373</v>
      </c>
      <c r="D112" s="180" t="s">
        <v>351</v>
      </c>
      <c r="E112" s="275">
        <v>4000090180</v>
      </c>
      <c r="F112" s="181"/>
      <c r="G112" s="276">
        <f>G113</f>
        <v>51030.5</v>
      </c>
      <c r="H112" s="276">
        <f>H113</f>
        <v>0</v>
      </c>
      <c r="I112" s="276">
        <f>I113</f>
        <v>51030.5</v>
      </c>
      <c r="J112" s="355">
        <v>100</v>
      </c>
    </row>
    <row r="113" spans="1:10" ht="24.75" customHeight="1">
      <c r="A113" s="74" t="s">
        <v>522</v>
      </c>
      <c r="B113" s="179">
        <v>300</v>
      </c>
      <c r="C113" s="180" t="s">
        <v>373</v>
      </c>
      <c r="D113" s="180" t="s">
        <v>351</v>
      </c>
      <c r="E113" s="275">
        <v>4000090180</v>
      </c>
      <c r="F113" s="181">
        <v>500</v>
      </c>
      <c r="G113" s="177">
        <v>51030.5</v>
      </c>
      <c r="H113" s="177"/>
      <c r="I113" s="177">
        <v>51030.5</v>
      </c>
      <c r="J113" s="356">
        <v>100</v>
      </c>
    </row>
    <row r="114" spans="1:10" ht="46.5" customHeight="1">
      <c r="A114" s="74" t="s">
        <v>529</v>
      </c>
      <c r="B114" s="179">
        <v>300</v>
      </c>
      <c r="C114" s="180" t="s">
        <v>373</v>
      </c>
      <c r="D114" s="180" t="s">
        <v>351</v>
      </c>
      <c r="E114" s="277">
        <v>4000090270</v>
      </c>
      <c r="F114" s="181"/>
      <c r="G114" s="276">
        <f>G115</f>
        <v>150000</v>
      </c>
      <c r="H114" s="276">
        <f>H115</f>
        <v>0</v>
      </c>
      <c r="I114" s="276">
        <f>I115</f>
        <v>150000</v>
      </c>
      <c r="J114" s="355">
        <v>100</v>
      </c>
    </row>
    <row r="115" spans="1:10" ht="24.75" customHeight="1">
      <c r="A115" s="74" t="s">
        <v>522</v>
      </c>
      <c r="B115" s="179">
        <v>300</v>
      </c>
      <c r="C115" s="180" t="s">
        <v>373</v>
      </c>
      <c r="D115" s="180" t="s">
        <v>351</v>
      </c>
      <c r="E115" s="277">
        <v>4000090270</v>
      </c>
      <c r="F115" s="181">
        <v>500</v>
      </c>
      <c r="G115" s="177">
        <v>150000</v>
      </c>
      <c r="H115" s="177"/>
      <c r="I115" s="177">
        <v>150000</v>
      </c>
      <c r="J115" s="356">
        <v>100</v>
      </c>
    </row>
    <row r="116" spans="1:10" ht="15" customHeight="1">
      <c r="A116" s="119" t="s">
        <v>15</v>
      </c>
      <c r="B116" s="107">
        <v>300</v>
      </c>
      <c r="C116" s="108" t="s">
        <v>373</v>
      </c>
      <c r="D116" s="108" t="s">
        <v>370</v>
      </c>
      <c r="E116" s="110"/>
      <c r="F116" s="182"/>
      <c r="G116" s="121">
        <f>G117+G121+G125+G132+G139+G141+G143</f>
        <v>16372733.29</v>
      </c>
      <c r="H116" s="121">
        <f>H117+H121+H125+H132+H139+H141+H143</f>
        <v>0</v>
      </c>
      <c r="I116" s="121">
        <f>I117+I121+I125+I132+I139+I141+I143</f>
        <v>9585016.870000001</v>
      </c>
      <c r="J116" s="266">
        <f>I116*100/G116</f>
        <v>58.54255792375399</v>
      </c>
    </row>
    <row r="117" spans="1:10" ht="15.75" customHeight="1">
      <c r="A117" s="85" t="s">
        <v>298</v>
      </c>
      <c r="B117" s="138">
        <v>300</v>
      </c>
      <c r="C117" s="135" t="s">
        <v>373</v>
      </c>
      <c r="D117" s="135" t="s">
        <v>370</v>
      </c>
      <c r="E117" s="37" t="s">
        <v>299</v>
      </c>
      <c r="F117" s="183"/>
      <c r="G117" s="139">
        <f>G118</f>
        <v>6493747.33</v>
      </c>
      <c r="H117" s="139">
        <f>H118</f>
        <v>0</v>
      </c>
      <c r="I117" s="139">
        <f>I118</f>
        <v>3535386.8</v>
      </c>
      <c r="J117" s="268">
        <f t="shared" si="3"/>
        <v>54.44293749569095</v>
      </c>
    </row>
    <row r="118" spans="1:10" ht="24.75" customHeight="1">
      <c r="A118" s="85" t="s">
        <v>378</v>
      </c>
      <c r="B118" s="138">
        <v>300</v>
      </c>
      <c r="C118" s="135" t="s">
        <v>373</v>
      </c>
      <c r="D118" s="135" t="s">
        <v>370</v>
      </c>
      <c r="E118" s="37" t="s">
        <v>299</v>
      </c>
      <c r="F118" s="124">
        <v>200</v>
      </c>
      <c r="G118" s="142">
        <f>G119+G120</f>
        <v>6493747.33</v>
      </c>
      <c r="H118" s="142">
        <f>H119+H120</f>
        <v>0</v>
      </c>
      <c r="I118" s="142">
        <f>I119+I120</f>
        <v>3535386.8</v>
      </c>
      <c r="J118" s="267">
        <f t="shared" si="3"/>
        <v>54.44293749569095</v>
      </c>
    </row>
    <row r="119" spans="1:11" ht="24.75" customHeight="1">
      <c r="A119" s="172" t="s">
        <v>379</v>
      </c>
      <c r="B119" s="138"/>
      <c r="C119" s="135"/>
      <c r="D119" s="135"/>
      <c r="E119" s="184"/>
      <c r="F119" s="124"/>
      <c r="G119" s="142">
        <v>6066797</v>
      </c>
      <c r="H119" s="282"/>
      <c r="I119" s="142">
        <v>3250465.3</v>
      </c>
      <c r="J119" s="267">
        <f t="shared" si="3"/>
        <v>53.577947308934185</v>
      </c>
      <c r="K119" s="122"/>
    </row>
    <row r="120" spans="1:11" ht="16.5" customHeight="1">
      <c r="A120" s="172" t="s">
        <v>484</v>
      </c>
      <c r="B120" s="138"/>
      <c r="C120" s="135"/>
      <c r="D120" s="135"/>
      <c r="E120" s="184"/>
      <c r="F120" s="124"/>
      <c r="G120" s="142">
        <v>426950.33</v>
      </c>
      <c r="H120" s="282"/>
      <c r="I120" s="142">
        <v>284921.5</v>
      </c>
      <c r="J120" s="267">
        <f t="shared" si="3"/>
        <v>66.73410932836146</v>
      </c>
      <c r="K120" s="122"/>
    </row>
    <row r="121" spans="1:10" ht="24.75" customHeight="1">
      <c r="A121" s="74" t="s">
        <v>300</v>
      </c>
      <c r="B121" s="138">
        <v>300</v>
      </c>
      <c r="C121" s="135" t="s">
        <v>373</v>
      </c>
      <c r="D121" s="135" t="s">
        <v>370</v>
      </c>
      <c r="E121" s="37" t="s">
        <v>301</v>
      </c>
      <c r="F121" s="140"/>
      <c r="G121" s="147">
        <f>G122</f>
        <v>6298696</v>
      </c>
      <c r="H121" s="147">
        <f>H122</f>
        <v>0</v>
      </c>
      <c r="I121" s="147">
        <f>I122</f>
        <v>4293694.69</v>
      </c>
      <c r="J121" s="268">
        <f t="shared" si="3"/>
        <v>68.16799366091014</v>
      </c>
    </row>
    <row r="122" spans="1:10" ht="27" customHeight="1">
      <c r="A122" s="85" t="s">
        <v>357</v>
      </c>
      <c r="B122" s="138">
        <v>300</v>
      </c>
      <c r="C122" s="135" t="s">
        <v>373</v>
      </c>
      <c r="D122" s="135" t="s">
        <v>370</v>
      </c>
      <c r="E122" s="37" t="s">
        <v>301</v>
      </c>
      <c r="F122" s="124">
        <v>200</v>
      </c>
      <c r="G122" s="81">
        <f>G123+G124</f>
        <v>6298696</v>
      </c>
      <c r="H122" s="81">
        <f>H123+H124</f>
        <v>0</v>
      </c>
      <c r="I122" s="81">
        <f>I123+I124</f>
        <v>4293694.69</v>
      </c>
      <c r="J122" s="267">
        <f t="shared" si="3"/>
        <v>68.16799366091014</v>
      </c>
    </row>
    <row r="123" spans="1:10" ht="24.75" customHeight="1">
      <c r="A123" s="172" t="s">
        <v>379</v>
      </c>
      <c r="B123" s="185"/>
      <c r="C123" s="185"/>
      <c r="D123" s="185"/>
      <c r="E123" s="186"/>
      <c r="F123" s="187"/>
      <c r="G123" s="81">
        <v>5022400</v>
      </c>
      <c r="H123" s="81"/>
      <c r="I123" s="81">
        <v>3406518.43</v>
      </c>
      <c r="J123" s="267">
        <f t="shared" si="3"/>
        <v>67.82650585377509</v>
      </c>
    </row>
    <row r="124" spans="1:10" ht="18.75" customHeight="1">
      <c r="A124" s="172" t="s">
        <v>484</v>
      </c>
      <c r="B124" s="185"/>
      <c r="C124" s="185"/>
      <c r="D124" s="185"/>
      <c r="E124" s="186"/>
      <c r="F124" s="187"/>
      <c r="G124" s="81">
        <v>1276296</v>
      </c>
      <c r="H124" s="81"/>
      <c r="I124" s="81">
        <v>887176.26</v>
      </c>
      <c r="J124" s="267">
        <f t="shared" si="3"/>
        <v>69.51179506948232</v>
      </c>
    </row>
    <row r="125" spans="1:10" ht="76.5" customHeight="1">
      <c r="A125" s="80" t="s">
        <v>477</v>
      </c>
      <c r="B125" s="138">
        <v>300</v>
      </c>
      <c r="C125" s="135" t="s">
        <v>373</v>
      </c>
      <c r="D125" s="135" t="s">
        <v>370</v>
      </c>
      <c r="E125" s="125" t="s">
        <v>478</v>
      </c>
      <c r="F125" s="187"/>
      <c r="G125" s="139">
        <f>G126</f>
        <v>1010452.0199999999</v>
      </c>
      <c r="H125" s="139"/>
      <c r="I125" s="139"/>
      <c r="J125" s="268">
        <f t="shared" si="3"/>
        <v>0</v>
      </c>
    </row>
    <row r="126" spans="1:10" ht="24.75" customHeight="1">
      <c r="A126" s="85" t="s">
        <v>357</v>
      </c>
      <c r="B126" s="138">
        <v>300</v>
      </c>
      <c r="C126" s="135" t="s">
        <v>373</v>
      </c>
      <c r="D126" s="135" t="s">
        <v>370</v>
      </c>
      <c r="E126" s="125" t="s">
        <v>478</v>
      </c>
      <c r="F126" s="123">
        <v>200</v>
      </c>
      <c r="G126" s="81">
        <f>G127</f>
        <v>1010452.0199999999</v>
      </c>
      <c r="H126" s="81"/>
      <c r="I126" s="81"/>
      <c r="J126" s="267">
        <f t="shared" si="3"/>
        <v>0</v>
      </c>
    </row>
    <row r="127" spans="1:10" ht="32.25" customHeight="1">
      <c r="A127" s="239" t="s">
        <v>479</v>
      </c>
      <c r="B127" s="185"/>
      <c r="C127" s="185"/>
      <c r="D127" s="185"/>
      <c r="E127" s="186"/>
      <c r="F127" s="187"/>
      <c r="G127" s="81">
        <f>G128+G129+G130+G131</f>
        <v>1010452.0199999999</v>
      </c>
      <c r="H127" s="81"/>
      <c r="I127" s="81"/>
      <c r="J127" s="267">
        <f t="shared" si="3"/>
        <v>0</v>
      </c>
    </row>
    <row r="128" spans="1:10" ht="14.25" customHeight="1">
      <c r="A128" s="241" t="s">
        <v>474</v>
      </c>
      <c r="B128" s="185"/>
      <c r="C128" s="185"/>
      <c r="D128" s="185"/>
      <c r="E128" s="186"/>
      <c r="F128" s="187"/>
      <c r="G128" s="233">
        <v>858884.21</v>
      </c>
      <c r="H128" s="81"/>
      <c r="I128" s="81"/>
      <c r="J128" s="267">
        <f t="shared" si="3"/>
        <v>0</v>
      </c>
    </row>
    <row r="129" spans="1:10" ht="15" customHeight="1">
      <c r="A129" s="241" t="s">
        <v>475</v>
      </c>
      <c r="B129" s="185"/>
      <c r="C129" s="185"/>
      <c r="D129" s="185"/>
      <c r="E129" s="186"/>
      <c r="F129" s="187"/>
      <c r="G129" s="233">
        <v>90940.68</v>
      </c>
      <c r="H129" s="81"/>
      <c r="I129" s="81"/>
      <c r="J129" s="267">
        <f t="shared" si="3"/>
        <v>0</v>
      </c>
    </row>
    <row r="130" spans="1:10" ht="12" customHeight="1">
      <c r="A130" s="242" t="s">
        <v>468</v>
      </c>
      <c r="B130" s="185"/>
      <c r="C130" s="185"/>
      <c r="D130" s="185"/>
      <c r="E130" s="186"/>
      <c r="F130" s="187"/>
      <c r="G130" s="233">
        <v>10104.53</v>
      </c>
      <c r="H130" s="81"/>
      <c r="I130" s="81"/>
      <c r="J130" s="267">
        <f t="shared" si="3"/>
        <v>0</v>
      </c>
    </row>
    <row r="131" spans="1:10" ht="15" customHeight="1">
      <c r="A131" s="242" t="s">
        <v>476</v>
      </c>
      <c r="B131" s="185"/>
      <c r="C131" s="185"/>
      <c r="D131" s="185"/>
      <c r="E131" s="186"/>
      <c r="F131" s="187"/>
      <c r="G131" s="233">
        <v>50522.6</v>
      </c>
      <c r="H131" s="81"/>
      <c r="I131" s="81"/>
      <c r="J131" s="267">
        <f t="shared" si="3"/>
        <v>0</v>
      </c>
    </row>
    <row r="132" spans="1:10" ht="78" customHeight="1">
      <c r="A132" s="80" t="s">
        <v>481</v>
      </c>
      <c r="B132" s="138">
        <v>300</v>
      </c>
      <c r="C132" s="135" t="s">
        <v>373</v>
      </c>
      <c r="D132" s="135" t="s">
        <v>370</v>
      </c>
      <c r="E132" s="125" t="s">
        <v>480</v>
      </c>
      <c r="F132" s="187"/>
      <c r="G132" s="139">
        <f>G133</f>
        <v>952380</v>
      </c>
      <c r="H132" s="139">
        <f>H133</f>
        <v>0</v>
      </c>
      <c r="I132" s="139">
        <f>I133</f>
        <v>738556.38</v>
      </c>
      <c r="J132" s="268">
        <f t="shared" si="3"/>
        <v>77.54849744849744</v>
      </c>
    </row>
    <row r="133" spans="1:10" ht="27" customHeight="1">
      <c r="A133" s="85" t="s">
        <v>357</v>
      </c>
      <c r="B133" s="138">
        <v>300</v>
      </c>
      <c r="C133" s="135" t="s">
        <v>373</v>
      </c>
      <c r="D133" s="135" t="s">
        <v>370</v>
      </c>
      <c r="E133" s="125" t="s">
        <v>480</v>
      </c>
      <c r="F133" s="123">
        <v>200</v>
      </c>
      <c r="G133" s="81">
        <f>G134</f>
        <v>952380</v>
      </c>
      <c r="H133" s="81">
        <f>H134</f>
        <v>0</v>
      </c>
      <c r="I133" s="81">
        <f>I134</f>
        <v>738556.38</v>
      </c>
      <c r="J133" s="267">
        <f t="shared" si="3"/>
        <v>77.54849744849744</v>
      </c>
    </row>
    <row r="134" spans="1:10" ht="34.5" customHeight="1">
      <c r="A134" s="239" t="s">
        <v>473</v>
      </c>
      <c r="B134" s="185"/>
      <c r="C134" s="185"/>
      <c r="D134" s="185"/>
      <c r="E134" s="186"/>
      <c r="F134" s="187"/>
      <c r="G134" s="81">
        <f>G135+G136+G137+G138</f>
        <v>952380</v>
      </c>
      <c r="H134" s="81">
        <f>H135+H136+H137+H138</f>
        <v>0</v>
      </c>
      <c r="I134" s="81">
        <f>I135+I136+I137+I138</f>
        <v>738556.38</v>
      </c>
      <c r="J134" s="267">
        <f t="shared" si="3"/>
        <v>77.54849744849744</v>
      </c>
    </row>
    <row r="135" spans="1:10" ht="15" customHeight="1">
      <c r="A135" s="241" t="s">
        <v>474</v>
      </c>
      <c r="B135" s="185"/>
      <c r="C135" s="185"/>
      <c r="D135" s="185"/>
      <c r="E135" s="186"/>
      <c r="F135" s="187"/>
      <c r="G135" s="233">
        <v>809523</v>
      </c>
      <c r="H135" s="81"/>
      <c r="I135" s="81">
        <v>627772.92</v>
      </c>
      <c r="J135" s="267">
        <f t="shared" si="3"/>
        <v>77.54849707790885</v>
      </c>
    </row>
    <row r="136" spans="1:10" ht="15" customHeight="1">
      <c r="A136" s="241" t="s">
        <v>475</v>
      </c>
      <c r="B136" s="185"/>
      <c r="C136" s="185"/>
      <c r="D136" s="185"/>
      <c r="E136" s="186"/>
      <c r="F136" s="187"/>
      <c r="G136" s="233">
        <v>76190.4</v>
      </c>
      <c r="H136" s="81"/>
      <c r="I136" s="81">
        <v>59084.51</v>
      </c>
      <c r="J136" s="267">
        <f t="shared" si="3"/>
        <v>77.54849692349693</v>
      </c>
    </row>
    <row r="137" spans="1:10" ht="15" customHeight="1">
      <c r="A137" s="242" t="s">
        <v>468</v>
      </c>
      <c r="B137" s="185"/>
      <c r="C137" s="185"/>
      <c r="D137" s="185"/>
      <c r="E137" s="186"/>
      <c r="F137" s="187"/>
      <c r="G137" s="233">
        <v>19047.6</v>
      </c>
      <c r="H137" s="81"/>
      <c r="I137" s="81">
        <v>14771.13</v>
      </c>
      <c r="J137" s="267">
        <f t="shared" si="3"/>
        <v>77.54851004851005</v>
      </c>
    </row>
    <row r="138" spans="1:10" ht="15" customHeight="1">
      <c r="A138" s="242" t="s">
        <v>476</v>
      </c>
      <c r="B138" s="185"/>
      <c r="C138" s="185"/>
      <c r="D138" s="185"/>
      <c r="E138" s="186"/>
      <c r="F138" s="187"/>
      <c r="G138" s="233">
        <v>47619</v>
      </c>
      <c r="H138" s="81"/>
      <c r="I138" s="81">
        <v>36927.82</v>
      </c>
      <c r="J138" s="267">
        <f t="shared" si="3"/>
        <v>77.54849954849955</v>
      </c>
    </row>
    <row r="139" spans="1:10" ht="15" customHeight="1">
      <c r="A139" s="281" t="s">
        <v>545</v>
      </c>
      <c r="B139" s="138">
        <v>300</v>
      </c>
      <c r="C139" s="135" t="s">
        <v>373</v>
      </c>
      <c r="D139" s="135" t="s">
        <v>370</v>
      </c>
      <c r="E139" s="125" t="s">
        <v>544</v>
      </c>
      <c r="F139" s="187"/>
      <c r="G139" s="139">
        <f>G140</f>
        <v>38078.94</v>
      </c>
      <c r="H139" s="139">
        <f>H140</f>
        <v>0</v>
      </c>
      <c r="I139" s="139">
        <f>I140</f>
        <v>0</v>
      </c>
      <c r="J139" s="268"/>
    </row>
    <row r="140" spans="1:10" ht="15" customHeight="1">
      <c r="A140" s="85" t="s">
        <v>357</v>
      </c>
      <c r="B140" s="138">
        <v>300</v>
      </c>
      <c r="C140" s="135" t="s">
        <v>373</v>
      </c>
      <c r="D140" s="135" t="s">
        <v>370</v>
      </c>
      <c r="E140" s="125" t="s">
        <v>544</v>
      </c>
      <c r="F140" s="123">
        <v>200</v>
      </c>
      <c r="G140" s="81">
        <v>38078.94</v>
      </c>
      <c r="H140" s="81"/>
      <c r="I140" s="81">
        <v>0</v>
      </c>
      <c r="J140" s="267"/>
    </row>
    <row r="141" spans="1:10" ht="82.5" customHeight="1">
      <c r="A141" s="73" t="s">
        <v>502</v>
      </c>
      <c r="B141" s="138">
        <v>300</v>
      </c>
      <c r="C141" s="135" t="s">
        <v>373</v>
      </c>
      <c r="D141" s="135" t="s">
        <v>370</v>
      </c>
      <c r="E141" s="125" t="s">
        <v>501</v>
      </c>
      <c r="F141" s="187"/>
      <c r="G141" s="139">
        <f>G142</f>
        <v>714939.75</v>
      </c>
      <c r="H141" s="139">
        <f>H142</f>
        <v>0</v>
      </c>
      <c r="I141" s="139">
        <f>I142</f>
        <v>714939.75</v>
      </c>
      <c r="J141" s="355">
        <f t="shared" si="3"/>
        <v>100</v>
      </c>
    </row>
    <row r="142" spans="1:10" ht="27.75" customHeight="1">
      <c r="A142" s="85" t="s">
        <v>357</v>
      </c>
      <c r="B142" s="138">
        <v>300</v>
      </c>
      <c r="C142" s="135" t="s">
        <v>373</v>
      </c>
      <c r="D142" s="135" t="s">
        <v>370</v>
      </c>
      <c r="E142" s="125" t="s">
        <v>501</v>
      </c>
      <c r="F142" s="123">
        <v>200</v>
      </c>
      <c r="G142" s="81">
        <v>714939.75</v>
      </c>
      <c r="H142" s="81"/>
      <c r="I142" s="81">
        <v>714939.75</v>
      </c>
      <c r="J142" s="356">
        <f t="shared" si="3"/>
        <v>100</v>
      </c>
    </row>
    <row r="143" spans="1:10" ht="162.75" customHeight="1">
      <c r="A143" s="85" t="s">
        <v>546</v>
      </c>
      <c r="B143" s="138">
        <v>300</v>
      </c>
      <c r="C143" s="135" t="s">
        <v>373</v>
      </c>
      <c r="D143" s="135" t="s">
        <v>370</v>
      </c>
      <c r="E143" s="275">
        <v>4000090250</v>
      </c>
      <c r="F143" s="123"/>
      <c r="G143" s="139">
        <f>G144</f>
        <v>864439.25</v>
      </c>
      <c r="H143" s="139">
        <f>H144</f>
        <v>0</v>
      </c>
      <c r="I143" s="139">
        <f>I144</f>
        <v>302439.25</v>
      </c>
      <c r="J143" s="268">
        <f>I143*100/G143</f>
        <v>34.98675586514611</v>
      </c>
    </row>
    <row r="144" spans="1:10" ht="27.75" customHeight="1">
      <c r="A144" s="74" t="s">
        <v>522</v>
      </c>
      <c r="B144" s="138">
        <v>300</v>
      </c>
      <c r="C144" s="135" t="s">
        <v>373</v>
      </c>
      <c r="D144" s="135" t="s">
        <v>370</v>
      </c>
      <c r="E144" s="275">
        <v>4000090250</v>
      </c>
      <c r="F144" s="123">
        <v>500</v>
      </c>
      <c r="G144" s="81">
        <v>864439.25</v>
      </c>
      <c r="H144" s="81"/>
      <c r="I144" s="81">
        <v>302439.25</v>
      </c>
      <c r="J144" s="267">
        <f>I144*100/G144</f>
        <v>34.98675586514611</v>
      </c>
    </row>
    <row r="145" spans="1:10" ht="24.75" customHeight="1">
      <c r="A145" s="119" t="s">
        <v>386</v>
      </c>
      <c r="B145" s="107">
        <v>300</v>
      </c>
      <c r="C145" s="108" t="s">
        <v>373</v>
      </c>
      <c r="D145" s="108" t="s">
        <v>373</v>
      </c>
      <c r="E145" s="110"/>
      <c r="F145" s="149"/>
      <c r="G145" s="121">
        <f>G146+G151+G156+G158</f>
        <v>183788635.16</v>
      </c>
      <c r="H145" s="121">
        <f>H146+H151+H156+H158</f>
        <v>0</v>
      </c>
      <c r="I145" s="121">
        <f>I146+I151+I156+I158</f>
        <v>148015941.04999998</v>
      </c>
      <c r="J145" s="266">
        <f>I145*100/G145</f>
        <v>80.53595964796324</v>
      </c>
    </row>
    <row r="146" spans="1:10" ht="55.5" customHeight="1">
      <c r="A146" s="74" t="s">
        <v>387</v>
      </c>
      <c r="B146" s="138">
        <v>300</v>
      </c>
      <c r="C146" s="135" t="s">
        <v>373</v>
      </c>
      <c r="D146" s="135" t="s">
        <v>373</v>
      </c>
      <c r="E146" s="136" t="s">
        <v>388</v>
      </c>
      <c r="F146" s="150"/>
      <c r="G146" s="139">
        <f>G147</f>
        <v>3878133</v>
      </c>
      <c r="H146" s="139">
        <f>H147</f>
        <v>0</v>
      </c>
      <c r="I146" s="139">
        <f>I147</f>
        <v>3284143.3200000003</v>
      </c>
      <c r="J146" s="268">
        <f t="shared" si="3"/>
        <v>84.68361760671952</v>
      </c>
    </row>
    <row r="147" spans="1:10" ht="26.25" customHeight="1">
      <c r="A147" s="161" t="s">
        <v>379</v>
      </c>
      <c r="B147" s="138"/>
      <c r="C147" s="135"/>
      <c r="D147" s="135"/>
      <c r="E147" s="136"/>
      <c r="F147" s="150"/>
      <c r="G147" s="88">
        <f>G148+G149+G150</f>
        <v>3878133</v>
      </c>
      <c r="H147" s="88">
        <f>H148+H149+H150</f>
        <v>0</v>
      </c>
      <c r="I147" s="88">
        <f>I148+I149+I150</f>
        <v>3284143.3200000003</v>
      </c>
      <c r="J147" s="267">
        <f t="shared" si="3"/>
        <v>84.68361760671952</v>
      </c>
    </row>
    <row r="148" spans="1:10" ht="63.75" customHeight="1">
      <c r="A148" s="85" t="s">
        <v>389</v>
      </c>
      <c r="B148" s="138">
        <v>300</v>
      </c>
      <c r="C148" s="135" t="s">
        <v>373</v>
      </c>
      <c r="D148" s="135" t="s">
        <v>373</v>
      </c>
      <c r="E148" s="136" t="s">
        <v>388</v>
      </c>
      <c r="F148" s="124">
        <v>100</v>
      </c>
      <c r="G148" s="81">
        <v>3224011</v>
      </c>
      <c r="H148" s="142"/>
      <c r="I148" s="81">
        <v>2897711.85</v>
      </c>
      <c r="J148" s="267">
        <f t="shared" si="3"/>
        <v>89.87909315445884</v>
      </c>
    </row>
    <row r="149" spans="1:10" ht="26.25" customHeight="1">
      <c r="A149" s="85" t="s">
        <v>357</v>
      </c>
      <c r="B149" s="138">
        <v>300</v>
      </c>
      <c r="C149" s="135" t="s">
        <v>373</v>
      </c>
      <c r="D149" s="135" t="s">
        <v>373</v>
      </c>
      <c r="E149" s="136" t="s">
        <v>388</v>
      </c>
      <c r="F149" s="124">
        <v>200</v>
      </c>
      <c r="G149" s="81">
        <v>652000</v>
      </c>
      <c r="H149" s="142"/>
      <c r="I149" s="81">
        <v>385369.47</v>
      </c>
      <c r="J149" s="267">
        <f t="shared" si="3"/>
        <v>59.10574693251534</v>
      </c>
    </row>
    <row r="150" spans="1:10" ht="15.75" customHeight="1">
      <c r="A150" s="74" t="s">
        <v>358</v>
      </c>
      <c r="B150" s="138">
        <v>300</v>
      </c>
      <c r="C150" s="135" t="s">
        <v>373</v>
      </c>
      <c r="D150" s="135" t="s">
        <v>373</v>
      </c>
      <c r="E150" s="136" t="s">
        <v>388</v>
      </c>
      <c r="F150" s="124">
        <v>800</v>
      </c>
      <c r="G150" s="81">
        <v>2122</v>
      </c>
      <c r="H150" s="142"/>
      <c r="I150" s="81">
        <v>1062</v>
      </c>
      <c r="J150" s="267">
        <f t="shared" si="3"/>
        <v>50.04712535344015</v>
      </c>
    </row>
    <row r="151" spans="1:10" ht="63.75" customHeight="1">
      <c r="A151" s="74" t="s">
        <v>415</v>
      </c>
      <c r="B151" s="138">
        <v>300</v>
      </c>
      <c r="C151" s="135" t="s">
        <v>373</v>
      </c>
      <c r="D151" s="135" t="s">
        <v>373</v>
      </c>
      <c r="E151" s="136" t="s">
        <v>413</v>
      </c>
      <c r="F151" s="124"/>
      <c r="G151" s="139">
        <f>G152</f>
        <v>174296770</v>
      </c>
      <c r="H151" s="139">
        <f>H152</f>
        <v>0</v>
      </c>
      <c r="I151" s="139">
        <f>I152</f>
        <v>142651797.73</v>
      </c>
      <c r="J151" s="268">
        <f t="shared" si="3"/>
        <v>81.84420040027132</v>
      </c>
    </row>
    <row r="152" spans="1:10" ht="45.75" customHeight="1">
      <c r="A152" s="85" t="s">
        <v>414</v>
      </c>
      <c r="B152" s="138">
        <v>300</v>
      </c>
      <c r="C152" s="135" t="s">
        <v>373</v>
      </c>
      <c r="D152" s="135" t="s">
        <v>373</v>
      </c>
      <c r="E152" s="136" t="s">
        <v>413</v>
      </c>
      <c r="F152" s="124">
        <v>400</v>
      </c>
      <c r="G152" s="81">
        <f>G154+G155+G153</f>
        <v>174296770</v>
      </c>
      <c r="H152" s="81">
        <f>H154+H155+H153</f>
        <v>0</v>
      </c>
      <c r="I152" s="81">
        <f>I154+I155+I153</f>
        <v>142651797.73</v>
      </c>
      <c r="J152" s="267">
        <f>I152*100/G152</f>
        <v>81.84420040027132</v>
      </c>
    </row>
    <row r="153" spans="1:10" ht="15.75" customHeight="1">
      <c r="A153" s="229" t="s">
        <v>549</v>
      </c>
      <c r="B153" s="138"/>
      <c r="C153" s="135"/>
      <c r="D153" s="135"/>
      <c r="E153" s="136"/>
      <c r="F153" s="124"/>
      <c r="G153" s="163">
        <v>172536400</v>
      </c>
      <c r="H153" s="81"/>
      <c r="I153" s="163">
        <v>141211163.85</v>
      </c>
      <c r="J153" s="267">
        <f>I153*100/G153</f>
        <v>81.84427393292083</v>
      </c>
    </row>
    <row r="154" spans="1:10" ht="15.75" customHeight="1">
      <c r="A154" s="229" t="s">
        <v>411</v>
      </c>
      <c r="B154" s="138"/>
      <c r="C154" s="135"/>
      <c r="D154" s="135"/>
      <c r="E154" s="136"/>
      <c r="F154" s="124"/>
      <c r="G154" s="163">
        <v>1742948.48</v>
      </c>
      <c r="H154" s="142"/>
      <c r="I154" s="163">
        <v>1426375.39</v>
      </c>
      <c r="J154" s="267">
        <f>I154*100/G154</f>
        <v>81.83692211028522</v>
      </c>
    </row>
    <row r="155" spans="1:10" ht="15.75" customHeight="1">
      <c r="A155" s="229" t="s">
        <v>412</v>
      </c>
      <c r="B155" s="138"/>
      <c r="C155" s="135"/>
      <c r="D155" s="135"/>
      <c r="E155" s="136"/>
      <c r="F155" s="124"/>
      <c r="G155" s="163">
        <v>17421.52</v>
      </c>
      <c r="H155" s="142"/>
      <c r="I155" s="163">
        <v>14258.49</v>
      </c>
      <c r="J155" s="267">
        <f>I155*100/G155</f>
        <v>81.84412152326547</v>
      </c>
    </row>
    <row r="156" spans="1:10" ht="63" customHeight="1">
      <c r="A156" s="73" t="s">
        <v>547</v>
      </c>
      <c r="B156" s="138">
        <v>300</v>
      </c>
      <c r="C156" s="135" t="s">
        <v>373</v>
      </c>
      <c r="D156" s="135" t="s">
        <v>373</v>
      </c>
      <c r="E156" s="136" t="s">
        <v>548</v>
      </c>
      <c r="F156" s="124"/>
      <c r="G156" s="139">
        <f>G157</f>
        <v>2000000</v>
      </c>
      <c r="H156" s="147"/>
      <c r="I156" s="139"/>
      <c r="J156" s="268"/>
    </row>
    <row r="157" spans="1:10" ht="27.75" customHeight="1">
      <c r="A157" s="85" t="s">
        <v>357</v>
      </c>
      <c r="B157" s="138">
        <v>300</v>
      </c>
      <c r="C157" s="135" t="s">
        <v>373</v>
      </c>
      <c r="D157" s="135" t="s">
        <v>373</v>
      </c>
      <c r="E157" s="136" t="s">
        <v>548</v>
      </c>
      <c r="F157" s="124">
        <v>200</v>
      </c>
      <c r="G157" s="81">
        <v>2000000</v>
      </c>
      <c r="H157" s="142"/>
      <c r="I157" s="81"/>
      <c r="J157" s="267"/>
    </row>
    <row r="158" spans="1:10" ht="171.75" customHeight="1">
      <c r="A158" s="85" t="s">
        <v>546</v>
      </c>
      <c r="B158" s="138">
        <v>300</v>
      </c>
      <c r="C158" s="135" t="s">
        <v>373</v>
      </c>
      <c r="D158" s="135" t="s">
        <v>373</v>
      </c>
      <c r="E158" s="275">
        <v>4000090250</v>
      </c>
      <c r="F158" s="124"/>
      <c r="G158" s="139">
        <f>G159</f>
        <v>3613732.16</v>
      </c>
      <c r="H158" s="139">
        <f>H159</f>
        <v>0</v>
      </c>
      <c r="I158" s="139">
        <f>I159</f>
        <v>2080000</v>
      </c>
      <c r="J158" s="268">
        <f>I158*100/G158</f>
        <v>57.5582225772925</v>
      </c>
    </row>
    <row r="159" spans="1:10" ht="15.75" customHeight="1">
      <c r="A159" s="74" t="s">
        <v>522</v>
      </c>
      <c r="B159" s="138">
        <v>300</v>
      </c>
      <c r="C159" s="135" t="s">
        <v>373</v>
      </c>
      <c r="D159" s="135" t="s">
        <v>373</v>
      </c>
      <c r="E159" s="275">
        <v>4000090250</v>
      </c>
      <c r="F159" s="124">
        <v>500</v>
      </c>
      <c r="G159" s="81">
        <v>3613732.16</v>
      </c>
      <c r="H159" s="142"/>
      <c r="I159" s="81">
        <v>2080000</v>
      </c>
      <c r="J159" s="267">
        <f>I159*100/G159</f>
        <v>57.5582225772925</v>
      </c>
    </row>
    <row r="160" spans="1:10" s="190" customFormat="1" ht="18.75" customHeight="1">
      <c r="A160" s="166" t="s">
        <v>48</v>
      </c>
      <c r="B160" s="99">
        <v>300</v>
      </c>
      <c r="C160" s="100" t="s">
        <v>390</v>
      </c>
      <c r="D160" s="188"/>
      <c r="E160" s="102" t="s">
        <v>224</v>
      </c>
      <c r="F160" s="103"/>
      <c r="G160" s="189">
        <f aca="true" t="shared" si="6" ref="G160:I163">G161</f>
        <v>21000</v>
      </c>
      <c r="H160" s="189">
        <f t="shared" si="6"/>
        <v>0</v>
      </c>
      <c r="I160" s="189">
        <f t="shared" si="6"/>
        <v>21000</v>
      </c>
      <c r="J160" s="357">
        <f t="shared" si="3"/>
        <v>100</v>
      </c>
    </row>
    <row r="161" spans="1:10" ht="18" customHeight="1">
      <c r="A161" s="191" t="s">
        <v>5</v>
      </c>
      <c r="B161" s="107">
        <v>300</v>
      </c>
      <c r="C161" s="108" t="s">
        <v>390</v>
      </c>
      <c r="D161" s="108" t="s">
        <v>390</v>
      </c>
      <c r="E161" s="110" t="s">
        <v>224</v>
      </c>
      <c r="F161" s="120"/>
      <c r="G161" s="112">
        <f t="shared" si="6"/>
        <v>21000</v>
      </c>
      <c r="H161" s="112">
        <f t="shared" si="6"/>
        <v>0</v>
      </c>
      <c r="I161" s="112">
        <f t="shared" si="6"/>
        <v>21000</v>
      </c>
      <c r="J161" s="358">
        <f t="shared" si="3"/>
        <v>100</v>
      </c>
    </row>
    <row r="162" spans="1:10" ht="39" customHeight="1">
      <c r="A162" s="74" t="s">
        <v>303</v>
      </c>
      <c r="B162" s="123">
        <v>300</v>
      </c>
      <c r="C162" s="124" t="s">
        <v>390</v>
      </c>
      <c r="D162" s="124" t="s">
        <v>390</v>
      </c>
      <c r="E162" s="125">
        <v>1020120100</v>
      </c>
      <c r="F162" s="126"/>
      <c r="G162" s="139">
        <f t="shared" si="6"/>
        <v>21000</v>
      </c>
      <c r="H162" s="139">
        <f t="shared" si="6"/>
        <v>0</v>
      </c>
      <c r="I162" s="139">
        <f t="shared" si="6"/>
        <v>21000</v>
      </c>
      <c r="J162" s="355">
        <f t="shared" si="3"/>
        <v>100</v>
      </c>
    </row>
    <row r="163" spans="1:10" ht="25.5" customHeight="1">
      <c r="A163" s="85" t="s">
        <v>357</v>
      </c>
      <c r="B163" s="123">
        <v>300</v>
      </c>
      <c r="C163" s="124" t="s">
        <v>390</v>
      </c>
      <c r="D163" s="124" t="s">
        <v>390</v>
      </c>
      <c r="E163" s="125">
        <v>1020120100</v>
      </c>
      <c r="F163" s="124">
        <v>200</v>
      </c>
      <c r="G163" s="81">
        <f t="shared" si="6"/>
        <v>21000</v>
      </c>
      <c r="H163" s="81">
        <f t="shared" si="6"/>
        <v>0</v>
      </c>
      <c r="I163" s="81">
        <f t="shared" si="6"/>
        <v>21000</v>
      </c>
      <c r="J163" s="356">
        <f t="shared" si="3"/>
        <v>100</v>
      </c>
    </row>
    <row r="164" spans="1:10" s="143" customFormat="1" ht="14.25" customHeight="1">
      <c r="A164" s="41" t="s">
        <v>78</v>
      </c>
      <c r="B164" s="123"/>
      <c r="C164" s="135"/>
      <c r="D164" s="135"/>
      <c r="E164" s="192"/>
      <c r="F164" s="124"/>
      <c r="G164" s="81">
        <v>21000</v>
      </c>
      <c r="H164" s="142"/>
      <c r="I164" s="81">
        <v>21000</v>
      </c>
      <c r="J164" s="356">
        <f t="shared" si="3"/>
        <v>100</v>
      </c>
    </row>
    <row r="165" spans="1:10" s="190" customFormat="1" ht="20.25" customHeight="1">
      <c r="A165" s="98" t="s">
        <v>49</v>
      </c>
      <c r="B165" s="99">
        <v>300</v>
      </c>
      <c r="C165" s="100" t="s">
        <v>391</v>
      </c>
      <c r="D165" s="101" t="s">
        <v>224</v>
      </c>
      <c r="E165" s="102"/>
      <c r="F165" s="103"/>
      <c r="G165" s="104">
        <f>G167+G171+G173+G175+G179+G181+G187+G191+G195+G197+G183</f>
        <v>24779728.52</v>
      </c>
      <c r="H165" s="104">
        <f>H167+H171+H173+H175+H179+H181+H187+H191+H195+H197+H183</f>
        <v>0</v>
      </c>
      <c r="I165" s="104">
        <f>I167+I171+I173+I175+I179+I181+I187+I191+I195+I197+I183</f>
        <v>16763407.049999999</v>
      </c>
      <c r="J165" s="264">
        <f t="shared" si="3"/>
        <v>67.6496800054531</v>
      </c>
    </row>
    <row r="166" spans="1:10" ht="18" customHeight="1">
      <c r="A166" s="191" t="s">
        <v>50</v>
      </c>
      <c r="B166" s="193">
        <v>300</v>
      </c>
      <c r="C166" s="194" t="s">
        <v>391</v>
      </c>
      <c r="D166" s="194" t="s">
        <v>349</v>
      </c>
      <c r="E166" s="148"/>
      <c r="F166" s="149"/>
      <c r="G166" s="121"/>
      <c r="H166" s="121"/>
      <c r="I166" s="121"/>
      <c r="J166" s="266"/>
    </row>
    <row r="167" spans="1:12" ht="45.75" customHeight="1">
      <c r="A167" s="195" t="s">
        <v>392</v>
      </c>
      <c r="B167" s="196">
        <v>300</v>
      </c>
      <c r="C167" s="197" t="s">
        <v>391</v>
      </c>
      <c r="D167" s="197" t="s">
        <v>349</v>
      </c>
      <c r="E167" s="198" t="s">
        <v>308</v>
      </c>
      <c r="F167" s="199"/>
      <c r="G167" s="139">
        <f>G168+G169+G170</f>
        <v>5401970.88</v>
      </c>
      <c r="H167" s="139">
        <f>H168+H169+H170</f>
        <v>0</v>
      </c>
      <c r="I167" s="139">
        <f>I168+I169+I170</f>
        <v>3799387.58</v>
      </c>
      <c r="J167" s="268">
        <f t="shared" si="3"/>
        <v>70.33335914613446</v>
      </c>
      <c r="L167" s="164"/>
    </row>
    <row r="168" spans="1:12" ht="65.25" customHeight="1">
      <c r="A168" s="85" t="s">
        <v>353</v>
      </c>
      <c r="B168" s="123">
        <v>300</v>
      </c>
      <c r="C168" s="135" t="s">
        <v>391</v>
      </c>
      <c r="D168" s="135" t="s">
        <v>349</v>
      </c>
      <c r="E168" s="200" t="s">
        <v>308</v>
      </c>
      <c r="F168" s="124">
        <v>100</v>
      </c>
      <c r="G168" s="81">
        <v>4403113.68</v>
      </c>
      <c r="H168" s="142"/>
      <c r="I168" s="81">
        <v>3222350.83</v>
      </c>
      <c r="J168" s="267">
        <f t="shared" si="3"/>
        <v>73.18345752999046</v>
      </c>
      <c r="L168" s="164"/>
    </row>
    <row r="169" spans="1:10" ht="38.25" customHeight="1">
      <c r="A169" s="85" t="s">
        <v>393</v>
      </c>
      <c r="B169" s="123">
        <v>300</v>
      </c>
      <c r="C169" s="135" t="s">
        <v>391</v>
      </c>
      <c r="D169" s="135" t="s">
        <v>349</v>
      </c>
      <c r="E169" s="200" t="s">
        <v>308</v>
      </c>
      <c r="F169" s="124">
        <v>200</v>
      </c>
      <c r="G169" s="81">
        <v>998857.2</v>
      </c>
      <c r="H169" s="142"/>
      <c r="I169" s="81">
        <v>577036.75</v>
      </c>
      <c r="J169" s="267">
        <f t="shared" si="3"/>
        <v>57.769694206539235</v>
      </c>
    </row>
    <row r="170" spans="1:10" ht="14.25" customHeight="1">
      <c r="A170" s="74" t="s">
        <v>358</v>
      </c>
      <c r="B170" s="123">
        <v>300</v>
      </c>
      <c r="C170" s="135" t="s">
        <v>391</v>
      </c>
      <c r="D170" s="135" t="s">
        <v>349</v>
      </c>
      <c r="E170" s="200" t="s">
        <v>308</v>
      </c>
      <c r="F170" s="124">
        <v>800</v>
      </c>
      <c r="G170" s="88"/>
      <c r="H170" s="84"/>
      <c r="I170" s="84"/>
      <c r="J170" s="267"/>
    </row>
    <row r="171" spans="1:10" ht="67.5" customHeight="1">
      <c r="A171" s="195" t="s">
        <v>418</v>
      </c>
      <c r="B171" s="196">
        <v>300</v>
      </c>
      <c r="C171" s="197" t="s">
        <v>391</v>
      </c>
      <c r="D171" s="197" t="s">
        <v>349</v>
      </c>
      <c r="E171" s="198" t="s">
        <v>416</v>
      </c>
      <c r="F171" s="199"/>
      <c r="G171" s="139">
        <f>G172</f>
        <v>773844.15</v>
      </c>
      <c r="H171" s="139">
        <f>H172</f>
        <v>0</v>
      </c>
      <c r="I171" s="139">
        <f>I172</f>
        <v>483703.17</v>
      </c>
      <c r="J171" s="268">
        <f aca="true" t="shared" si="7" ref="J171:J218">I171*100/G171</f>
        <v>62.50653571523413</v>
      </c>
    </row>
    <row r="172" spans="1:10" ht="64.5" customHeight="1">
      <c r="A172" s="85" t="s">
        <v>353</v>
      </c>
      <c r="B172" s="123">
        <v>300</v>
      </c>
      <c r="C172" s="135" t="s">
        <v>391</v>
      </c>
      <c r="D172" s="135" t="s">
        <v>349</v>
      </c>
      <c r="E172" s="200" t="s">
        <v>416</v>
      </c>
      <c r="F172" s="87">
        <v>100</v>
      </c>
      <c r="G172" s="88">
        <v>773844.15</v>
      </c>
      <c r="H172" s="84"/>
      <c r="I172" s="84">
        <v>483703.17</v>
      </c>
      <c r="J172" s="267">
        <f t="shared" si="7"/>
        <v>62.50653571523413</v>
      </c>
    </row>
    <row r="173" spans="1:10" ht="73.5" customHeight="1">
      <c r="A173" s="195" t="s">
        <v>419</v>
      </c>
      <c r="B173" s="196">
        <v>300</v>
      </c>
      <c r="C173" s="197" t="s">
        <v>391</v>
      </c>
      <c r="D173" s="197" t="s">
        <v>349</v>
      </c>
      <c r="E173" s="198" t="s">
        <v>417</v>
      </c>
      <c r="F173" s="199"/>
      <c r="G173" s="139">
        <f>G174</f>
        <v>40728.74</v>
      </c>
      <c r="H173" s="139">
        <f>H174</f>
        <v>0</v>
      </c>
      <c r="I173" s="139">
        <f>I174</f>
        <v>25458.34</v>
      </c>
      <c r="J173" s="268">
        <f t="shared" si="7"/>
        <v>62.50706503564805</v>
      </c>
    </row>
    <row r="174" spans="1:10" ht="65.25" customHeight="1">
      <c r="A174" s="85" t="s">
        <v>353</v>
      </c>
      <c r="B174" s="123">
        <v>300</v>
      </c>
      <c r="C174" s="135" t="s">
        <v>391</v>
      </c>
      <c r="D174" s="135" t="s">
        <v>349</v>
      </c>
      <c r="E174" s="200" t="s">
        <v>417</v>
      </c>
      <c r="F174" s="124">
        <v>100</v>
      </c>
      <c r="G174" s="88">
        <v>40728.74</v>
      </c>
      <c r="H174" s="84"/>
      <c r="I174" s="84">
        <v>25458.34</v>
      </c>
      <c r="J174" s="267">
        <f t="shared" si="7"/>
        <v>62.50706503564805</v>
      </c>
    </row>
    <row r="175" spans="1:10" ht="42" customHeight="1">
      <c r="A175" s="195" t="s">
        <v>394</v>
      </c>
      <c r="B175" s="196">
        <v>300</v>
      </c>
      <c r="C175" s="197" t="s">
        <v>391</v>
      </c>
      <c r="D175" s="197" t="s">
        <v>349</v>
      </c>
      <c r="E175" s="198" t="s">
        <v>312</v>
      </c>
      <c r="F175" s="199"/>
      <c r="G175" s="283">
        <f>G176+G177+G178</f>
        <v>6060404.55</v>
      </c>
      <c r="H175" s="283">
        <f>H176+H177+H178</f>
        <v>0</v>
      </c>
      <c r="I175" s="283">
        <f>I176+I177+I178</f>
        <v>4028875.44</v>
      </c>
      <c r="J175" s="268">
        <f t="shared" si="7"/>
        <v>66.47865512542393</v>
      </c>
    </row>
    <row r="176" spans="1:10" ht="39" customHeight="1">
      <c r="A176" s="85" t="s">
        <v>353</v>
      </c>
      <c r="B176" s="123">
        <v>300</v>
      </c>
      <c r="C176" s="135" t="s">
        <v>391</v>
      </c>
      <c r="D176" s="135" t="s">
        <v>349</v>
      </c>
      <c r="E176" s="200" t="s">
        <v>312</v>
      </c>
      <c r="F176" s="124">
        <v>100</v>
      </c>
      <c r="G176" s="81">
        <v>4678386.55</v>
      </c>
      <c r="H176" s="142"/>
      <c r="I176" s="81">
        <v>3254392.65</v>
      </c>
      <c r="J176" s="267">
        <f t="shared" si="7"/>
        <v>69.56228638268465</v>
      </c>
    </row>
    <row r="177" spans="1:10" ht="42" customHeight="1">
      <c r="A177" s="85" t="s">
        <v>393</v>
      </c>
      <c r="B177" s="123">
        <v>300</v>
      </c>
      <c r="C177" s="135" t="s">
        <v>391</v>
      </c>
      <c r="D177" s="135" t="s">
        <v>349</v>
      </c>
      <c r="E177" s="200" t="s">
        <v>312</v>
      </c>
      <c r="F177" s="124">
        <v>200</v>
      </c>
      <c r="G177" s="81">
        <v>1354591</v>
      </c>
      <c r="H177" s="142"/>
      <c r="I177" s="84">
        <v>754268.79</v>
      </c>
      <c r="J177" s="267">
        <f t="shared" si="7"/>
        <v>55.6824008132344</v>
      </c>
    </row>
    <row r="178" spans="1:10" ht="20.25" customHeight="1">
      <c r="A178" s="74" t="s">
        <v>358</v>
      </c>
      <c r="B178" s="123">
        <v>300</v>
      </c>
      <c r="C178" s="135" t="s">
        <v>391</v>
      </c>
      <c r="D178" s="135" t="s">
        <v>349</v>
      </c>
      <c r="E178" s="200" t="s">
        <v>312</v>
      </c>
      <c r="F178" s="124">
        <v>800</v>
      </c>
      <c r="G178" s="88">
        <v>27427</v>
      </c>
      <c r="H178" s="267"/>
      <c r="I178" s="284">
        <v>20214</v>
      </c>
      <c r="J178" s="267">
        <f t="shared" si="7"/>
        <v>73.70109745870857</v>
      </c>
    </row>
    <row r="179" spans="1:10" ht="70.5" customHeight="1">
      <c r="A179" s="195" t="s">
        <v>418</v>
      </c>
      <c r="B179" s="196">
        <v>300</v>
      </c>
      <c r="C179" s="197" t="s">
        <v>391</v>
      </c>
      <c r="D179" s="197" t="s">
        <v>349</v>
      </c>
      <c r="E179" s="198" t="s">
        <v>420</v>
      </c>
      <c r="F179" s="199"/>
      <c r="G179" s="139">
        <f>G180</f>
        <v>2321532.44</v>
      </c>
      <c r="H179" s="139">
        <f>H180</f>
        <v>0</v>
      </c>
      <c r="I179" s="139">
        <f>I180</f>
        <v>1654517.75</v>
      </c>
      <c r="J179" s="268">
        <f t="shared" si="7"/>
        <v>71.26834505917996</v>
      </c>
    </row>
    <row r="180" spans="1:10" ht="69.75" customHeight="1">
      <c r="A180" s="85" t="s">
        <v>353</v>
      </c>
      <c r="B180" s="123">
        <v>300</v>
      </c>
      <c r="C180" s="135" t="s">
        <v>391</v>
      </c>
      <c r="D180" s="135" t="s">
        <v>349</v>
      </c>
      <c r="E180" s="200" t="s">
        <v>420</v>
      </c>
      <c r="F180" s="124">
        <v>100</v>
      </c>
      <c r="G180" s="88">
        <v>2321532.44</v>
      </c>
      <c r="H180" s="267"/>
      <c r="I180" s="88">
        <v>1654517.75</v>
      </c>
      <c r="J180" s="267">
        <f t="shared" si="7"/>
        <v>71.26834505917996</v>
      </c>
    </row>
    <row r="181" spans="1:10" ht="69" customHeight="1">
      <c r="A181" s="195" t="s">
        <v>419</v>
      </c>
      <c r="B181" s="196">
        <v>300</v>
      </c>
      <c r="C181" s="197" t="s">
        <v>391</v>
      </c>
      <c r="D181" s="197" t="s">
        <v>349</v>
      </c>
      <c r="E181" s="198" t="s">
        <v>421</v>
      </c>
      <c r="F181" s="199"/>
      <c r="G181" s="139">
        <f>G182</f>
        <v>122186.22</v>
      </c>
      <c r="H181" s="139">
        <f>H182</f>
        <v>0</v>
      </c>
      <c r="I181" s="139">
        <f>I182</f>
        <v>87079.9</v>
      </c>
      <c r="J181" s="268">
        <f t="shared" si="7"/>
        <v>71.26818392450474</v>
      </c>
    </row>
    <row r="182" spans="1:10" ht="62.25" customHeight="1">
      <c r="A182" s="85" t="s">
        <v>353</v>
      </c>
      <c r="B182" s="123">
        <v>300</v>
      </c>
      <c r="C182" s="135" t="s">
        <v>391</v>
      </c>
      <c r="D182" s="135" t="s">
        <v>349</v>
      </c>
      <c r="E182" s="200" t="s">
        <v>421</v>
      </c>
      <c r="F182" s="124">
        <v>100</v>
      </c>
      <c r="G182" s="88">
        <v>122186.22</v>
      </c>
      <c r="H182" s="267"/>
      <c r="I182" s="88">
        <v>87079.9</v>
      </c>
      <c r="J182" s="267">
        <f t="shared" si="7"/>
        <v>71.26818392450474</v>
      </c>
    </row>
    <row r="183" spans="1:10" ht="50.25" customHeight="1">
      <c r="A183" s="231" t="s">
        <v>425</v>
      </c>
      <c r="B183" s="196">
        <v>300</v>
      </c>
      <c r="C183" s="197" t="s">
        <v>391</v>
      </c>
      <c r="D183" s="197" t="s">
        <v>349</v>
      </c>
      <c r="E183" s="198" t="s">
        <v>424</v>
      </c>
      <c r="F183" s="199"/>
      <c r="G183" s="139">
        <f>G184</f>
        <v>35902</v>
      </c>
      <c r="H183" s="139">
        <f>H184</f>
        <v>0</v>
      </c>
      <c r="I183" s="139">
        <f>I184</f>
        <v>35902</v>
      </c>
      <c r="J183" s="268">
        <f t="shared" si="7"/>
        <v>100</v>
      </c>
    </row>
    <row r="184" spans="1:10" ht="26.25" customHeight="1">
      <c r="A184" s="205" t="s">
        <v>357</v>
      </c>
      <c r="B184" s="123">
        <v>300</v>
      </c>
      <c r="C184" s="135" t="s">
        <v>391</v>
      </c>
      <c r="D184" s="135" t="s">
        <v>349</v>
      </c>
      <c r="E184" s="200" t="s">
        <v>424</v>
      </c>
      <c r="F184" s="124">
        <v>200</v>
      </c>
      <c r="G184" s="88">
        <v>35902</v>
      </c>
      <c r="H184" s="267"/>
      <c r="I184" s="88">
        <v>35902</v>
      </c>
      <c r="J184" s="267">
        <f t="shared" si="7"/>
        <v>100</v>
      </c>
    </row>
    <row r="185" spans="1:10" ht="18" customHeight="1">
      <c r="A185" s="229" t="s">
        <v>411</v>
      </c>
      <c r="B185" s="123"/>
      <c r="C185" s="135"/>
      <c r="D185" s="135"/>
      <c r="E185" s="200"/>
      <c r="F185" s="124"/>
      <c r="G185" s="230">
        <v>34106</v>
      </c>
      <c r="H185" s="267"/>
      <c r="I185" s="230">
        <v>34106</v>
      </c>
      <c r="J185" s="267">
        <f t="shared" si="7"/>
        <v>100</v>
      </c>
    </row>
    <row r="186" spans="1:10" ht="16.5" customHeight="1">
      <c r="A186" s="229" t="s">
        <v>412</v>
      </c>
      <c r="B186" s="123"/>
      <c r="C186" s="135"/>
      <c r="D186" s="135"/>
      <c r="E186" s="200"/>
      <c r="F186" s="124"/>
      <c r="G186" s="230">
        <v>1796</v>
      </c>
      <c r="H186" s="267"/>
      <c r="I186" s="230">
        <v>1796</v>
      </c>
      <c r="J186" s="267">
        <f t="shared" si="7"/>
        <v>100</v>
      </c>
    </row>
    <row r="187" spans="1:10" ht="74.25" customHeight="1">
      <c r="A187" s="201" t="s">
        <v>395</v>
      </c>
      <c r="B187" s="196">
        <v>300</v>
      </c>
      <c r="C187" s="197" t="s">
        <v>391</v>
      </c>
      <c r="D187" s="197" t="s">
        <v>349</v>
      </c>
      <c r="E187" s="198" t="s">
        <v>396</v>
      </c>
      <c r="F187" s="202"/>
      <c r="G187" s="147">
        <f>G188</f>
        <v>498434.46</v>
      </c>
      <c r="H187" s="147">
        <f>H188</f>
        <v>0</v>
      </c>
      <c r="I187" s="147">
        <f>I188</f>
        <v>355616.65</v>
      </c>
      <c r="J187" s="268">
        <f t="shared" si="7"/>
        <v>71.34672229524419</v>
      </c>
    </row>
    <row r="188" spans="1:10" s="105" customFormat="1" ht="18" customHeight="1">
      <c r="A188" s="203" t="s">
        <v>2</v>
      </c>
      <c r="B188" s="117"/>
      <c r="C188" s="115"/>
      <c r="D188" s="115"/>
      <c r="E188" s="200"/>
      <c r="F188" s="204"/>
      <c r="G188" s="84">
        <f>G189+G190</f>
        <v>498434.46</v>
      </c>
      <c r="H188" s="84">
        <f>H189+H190</f>
        <v>0</v>
      </c>
      <c r="I188" s="84">
        <f>I189+I190</f>
        <v>355616.65</v>
      </c>
      <c r="J188" s="267">
        <f t="shared" si="7"/>
        <v>71.34672229524419</v>
      </c>
    </row>
    <row r="189" spans="1:10" s="105" customFormat="1" ht="72" customHeight="1">
      <c r="A189" s="205" t="s">
        <v>353</v>
      </c>
      <c r="B189" s="117">
        <v>300</v>
      </c>
      <c r="C189" s="115" t="s">
        <v>391</v>
      </c>
      <c r="D189" s="115" t="s">
        <v>349</v>
      </c>
      <c r="E189" s="200" t="s">
        <v>396</v>
      </c>
      <c r="F189" s="87">
        <v>100</v>
      </c>
      <c r="G189" s="88">
        <v>486819.62</v>
      </c>
      <c r="H189" s="84"/>
      <c r="I189" s="88">
        <v>353626.38</v>
      </c>
      <c r="J189" s="267">
        <f t="shared" si="7"/>
        <v>72.64012489882803</v>
      </c>
    </row>
    <row r="190" spans="1:10" s="105" customFormat="1" ht="30" customHeight="1">
      <c r="A190" s="205" t="s">
        <v>357</v>
      </c>
      <c r="B190" s="117">
        <v>300</v>
      </c>
      <c r="C190" s="115" t="s">
        <v>391</v>
      </c>
      <c r="D190" s="115" t="s">
        <v>349</v>
      </c>
      <c r="E190" s="200" t="s">
        <v>396</v>
      </c>
      <c r="F190" s="87">
        <v>200</v>
      </c>
      <c r="G190" s="88">
        <v>11614.84</v>
      </c>
      <c r="H190" s="84"/>
      <c r="I190" s="88">
        <v>1990.27</v>
      </c>
      <c r="J190" s="267">
        <f t="shared" si="7"/>
        <v>17.135578277445063</v>
      </c>
    </row>
    <row r="191" spans="1:12" ht="39.75" customHeight="1">
      <c r="A191" s="195" t="s">
        <v>397</v>
      </c>
      <c r="B191" s="196">
        <v>300</v>
      </c>
      <c r="C191" s="197" t="s">
        <v>391</v>
      </c>
      <c r="D191" s="197" t="s">
        <v>349</v>
      </c>
      <c r="E191" s="198" t="s">
        <v>398</v>
      </c>
      <c r="F191" s="199"/>
      <c r="G191" s="147">
        <f>G192+G193+G194</f>
        <v>7284649.63</v>
      </c>
      <c r="H191" s="147">
        <f>H192+H193+H194</f>
        <v>0</v>
      </c>
      <c r="I191" s="147">
        <f>I192+I193+I194</f>
        <v>4848386.1</v>
      </c>
      <c r="J191" s="268">
        <f t="shared" si="7"/>
        <v>66.55620168790465</v>
      </c>
      <c r="L191" s="164"/>
    </row>
    <row r="192" spans="1:10" ht="80.25" customHeight="1">
      <c r="A192" s="85" t="s">
        <v>353</v>
      </c>
      <c r="B192" s="123">
        <v>300</v>
      </c>
      <c r="C192" s="135" t="s">
        <v>391</v>
      </c>
      <c r="D192" s="135" t="s">
        <v>349</v>
      </c>
      <c r="E192" s="200" t="s">
        <v>398</v>
      </c>
      <c r="F192" s="124">
        <v>100</v>
      </c>
      <c r="G192" s="81">
        <v>5168833.63</v>
      </c>
      <c r="H192" s="142"/>
      <c r="I192" s="81">
        <v>3697643.89</v>
      </c>
      <c r="J192" s="267">
        <f t="shared" si="7"/>
        <v>71.53729747730341</v>
      </c>
    </row>
    <row r="193" spans="1:10" ht="40.5" customHeight="1">
      <c r="A193" s="85" t="s">
        <v>393</v>
      </c>
      <c r="B193" s="123">
        <v>300</v>
      </c>
      <c r="C193" s="135" t="s">
        <v>391</v>
      </c>
      <c r="D193" s="135" t="s">
        <v>349</v>
      </c>
      <c r="E193" s="200" t="s">
        <v>398</v>
      </c>
      <c r="F193" s="124">
        <v>200</v>
      </c>
      <c r="G193" s="81">
        <v>2115816</v>
      </c>
      <c r="H193" s="142"/>
      <c r="I193" s="84">
        <v>1150742.21</v>
      </c>
      <c r="J193" s="267">
        <f t="shared" si="7"/>
        <v>54.3876315331768</v>
      </c>
    </row>
    <row r="194" spans="1:10" ht="18" customHeight="1">
      <c r="A194" s="74" t="s">
        <v>358</v>
      </c>
      <c r="B194" s="123">
        <v>300</v>
      </c>
      <c r="C194" s="135" t="s">
        <v>391</v>
      </c>
      <c r="D194" s="135" t="s">
        <v>349</v>
      </c>
      <c r="E194" s="200" t="s">
        <v>398</v>
      </c>
      <c r="F194" s="124">
        <v>800</v>
      </c>
      <c r="G194" s="285"/>
      <c r="H194" s="282"/>
      <c r="I194" s="267"/>
      <c r="J194" s="267"/>
    </row>
    <row r="195" spans="1:10" ht="70.5" customHeight="1">
      <c r="A195" s="195" t="s">
        <v>418</v>
      </c>
      <c r="B195" s="196">
        <v>300</v>
      </c>
      <c r="C195" s="197" t="s">
        <v>391</v>
      </c>
      <c r="D195" s="197" t="s">
        <v>349</v>
      </c>
      <c r="E195" s="198" t="s">
        <v>423</v>
      </c>
      <c r="F195" s="199"/>
      <c r="G195" s="139">
        <f>G196</f>
        <v>2128071.41</v>
      </c>
      <c r="H195" s="139">
        <f>H196</f>
        <v>0</v>
      </c>
      <c r="I195" s="139">
        <f>I196</f>
        <v>1375609.67</v>
      </c>
      <c r="J195" s="268">
        <f t="shared" si="7"/>
        <v>64.64114237595062</v>
      </c>
    </row>
    <row r="196" spans="1:10" ht="64.5" customHeight="1">
      <c r="A196" s="85" t="s">
        <v>353</v>
      </c>
      <c r="B196" s="123">
        <v>300</v>
      </c>
      <c r="C196" s="135" t="s">
        <v>391</v>
      </c>
      <c r="D196" s="135" t="s">
        <v>349</v>
      </c>
      <c r="E196" s="200" t="s">
        <v>423</v>
      </c>
      <c r="F196" s="124">
        <v>100</v>
      </c>
      <c r="G196" s="81">
        <v>2128071.41</v>
      </c>
      <c r="H196" s="282"/>
      <c r="I196" s="84">
        <v>1375609.67</v>
      </c>
      <c r="J196" s="267">
        <f t="shared" si="7"/>
        <v>64.64114237595062</v>
      </c>
    </row>
    <row r="197" spans="1:10" ht="66" customHeight="1">
      <c r="A197" s="195" t="s">
        <v>419</v>
      </c>
      <c r="B197" s="196">
        <v>300</v>
      </c>
      <c r="C197" s="197" t="s">
        <v>391</v>
      </c>
      <c r="D197" s="197" t="s">
        <v>349</v>
      </c>
      <c r="E197" s="198" t="s">
        <v>422</v>
      </c>
      <c r="F197" s="199"/>
      <c r="G197" s="139">
        <f>G198</f>
        <v>112004.04</v>
      </c>
      <c r="H197" s="139">
        <f>H198</f>
        <v>0</v>
      </c>
      <c r="I197" s="139">
        <f>I198</f>
        <v>68870.45</v>
      </c>
      <c r="J197" s="268">
        <f>I197*100/G197</f>
        <v>61.48925520900853</v>
      </c>
    </row>
    <row r="198" spans="1:10" ht="63.75" customHeight="1">
      <c r="A198" s="85" t="s">
        <v>353</v>
      </c>
      <c r="B198" s="123">
        <v>300</v>
      </c>
      <c r="C198" s="135" t="s">
        <v>391</v>
      </c>
      <c r="D198" s="135" t="s">
        <v>349</v>
      </c>
      <c r="E198" s="200" t="s">
        <v>422</v>
      </c>
      <c r="F198" s="124">
        <v>100</v>
      </c>
      <c r="G198" s="81">
        <v>112004.04</v>
      </c>
      <c r="H198" s="282"/>
      <c r="I198" s="84">
        <v>68870.45</v>
      </c>
      <c r="J198" s="267">
        <f t="shared" si="7"/>
        <v>61.48925520900853</v>
      </c>
    </row>
    <row r="199" spans="1:10" s="209" customFormat="1" ht="21" customHeight="1">
      <c r="A199" s="98" t="s">
        <v>51</v>
      </c>
      <c r="B199" s="99">
        <v>300</v>
      </c>
      <c r="C199" s="100" t="s">
        <v>399</v>
      </c>
      <c r="D199" s="206" t="s">
        <v>224</v>
      </c>
      <c r="E199" s="207" t="s">
        <v>224</v>
      </c>
      <c r="F199" s="208" t="s">
        <v>224</v>
      </c>
      <c r="G199" s="104">
        <f>G200+G205</f>
        <v>307484</v>
      </c>
      <c r="H199" s="104">
        <f>H200+H205</f>
        <v>0</v>
      </c>
      <c r="I199" s="104">
        <f>I200+I205</f>
        <v>167000</v>
      </c>
      <c r="J199" s="264">
        <f t="shared" si="7"/>
        <v>54.31176906765881</v>
      </c>
    </row>
    <row r="200" spans="1:10" ht="15" customHeight="1">
      <c r="A200" s="210" t="s">
        <v>52</v>
      </c>
      <c r="B200" s="193">
        <v>300</v>
      </c>
      <c r="C200" s="194" t="s">
        <v>399</v>
      </c>
      <c r="D200" s="194" t="s">
        <v>349</v>
      </c>
      <c r="E200" s="148" t="s">
        <v>224</v>
      </c>
      <c r="F200" s="149" t="s">
        <v>224</v>
      </c>
      <c r="G200" s="112">
        <f>G201+G203</f>
        <v>185000</v>
      </c>
      <c r="H200" s="112">
        <f>H201+H203</f>
        <v>0</v>
      </c>
      <c r="I200" s="112">
        <f>I201+I203</f>
        <v>137000</v>
      </c>
      <c r="J200" s="266">
        <f>I200*100/G200</f>
        <v>74.05405405405405</v>
      </c>
    </row>
    <row r="201" spans="1:10" ht="39.75" customHeight="1">
      <c r="A201" s="74" t="s">
        <v>400</v>
      </c>
      <c r="B201" s="123">
        <v>300</v>
      </c>
      <c r="C201" s="124" t="s">
        <v>399</v>
      </c>
      <c r="D201" s="124" t="s">
        <v>349</v>
      </c>
      <c r="E201" s="136">
        <v>4000090060</v>
      </c>
      <c r="F201" s="150" t="s">
        <v>224</v>
      </c>
      <c r="G201" s="139">
        <f>G202</f>
        <v>73000</v>
      </c>
      <c r="H201" s="139">
        <f>H202</f>
        <v>0</v>
      </c>
      <c r="I201" s="139">
        <f>I202</f>
        <v>73000</v>
      </c>
      <c r="J201" s="268">
        <f t="shared" si="7"/>
        <v>100</v>
      </c>
    </row>
    <row r="202" spans="1:10" ht="27" customHeight="1">
      <c r="A202" s="73" t="s">
        <v>363</v>
      </c>
      <c r="B202" s="123">
        <v>300</v>
      </c>
      <c r="C202" s="124" t="s">
        <v>399</v>
      </c>
      <c r="D202" s="124" t="s">
        <v>349</v>
      </c>
      <c r="E202" s="136">
        <v>4000090060</v>
      </c>
      <c r="F202" s="124">
        <v>300</v>
      </c>
      <c r="G202" s="81">
        <v>73000</v>
      </c>
      <c r="H202" s="211"/>
      <c r="I202" s="84">
        <v>73000</v>
      </c>
      <c r="J202" s="267">
        <f t="shared" si="7"/>
        <v>100</v>
      </c>
    </row>
    <row r="203" spans="1:10" ht="39" customHeight="1">
      <c r="A203" s="73" t="s">
        <v>541</v>
      </c>
      <c r="B203" s="123">
        <v>300</v>
      </c>
      <c r="C203" s="124" t="s">
        <v>399</v>
      </c>
      <c r="D203" s="124" t="s">
        <v>349</v>
      </c>
      <c r="E203" s="277">
        <v>4000090290</v>
      </c>
      <c r="F203" s="124"/>
      <c r="G203" s="139">
        <f>G204</f>
        <v>112000</v>
      </c>
      <c r="H203" s="139">
        <f>H204</f>
        <v>0</v>
      </c>
      <c r="I203" s="139">
        <f>I204</f>
        <v>64000</v>
      </c>
      <c r="J203" s="139">
        <f>J204</f>
        <v>57.142857142857146</v>
      </c>
    </row>
    <row r="204" spans="1:10" ht="19.5" customHeight="1">
      <c r="A204" s="74" t="s">
        <v>522</v>
      </c>
      <c r="B204" s="123">
        <v>300</v>
      </c>
      <c r="C204" s="124" t="s">
        <v>399</v>
      </c>
      <c r="D204" s="124" t="s">
        <v>349</v>
      </c>
      <c r="E204" s="277">
        <v>4000090290</v>
      </c>
      <c r="F204" s="124">
        <v>500</v>
      </c>
      <c r="G204" s="81">
        <v>112000</v>
      </c>
      <c r="H204" s="211"/>
      <c r="I204" s="84">
        <v>64000</v>
      </c>
      <c r="J204" s="267">
        <f t="shared" si="7"/>
        <v>57.142857142857146</v>
      </c>
    </row>
    <row r="205" spans="1:10" ht="14.25" customHeight="1">
      <c r="A205" s="210" t="s">
        <v>53</v>
      </c>
      <c r="B205" s="193">
        <v>300</v>
      </c>
      <c r="C205" s="194" t="s">
        <v>399</v>
      </c>
      <c r="D205" s="194" t="s">
        <v>370</v>
      </c>
      <c r="E205" s="148" t="s">
        <v>224</v>
      </c>
      <c r="F205" s="171" t="s">
        <v>224</v>
      </c>
      <c r="G205" s="121">
        <f>G206+G208+G210</f>
        <v>122484</v>
      </c>
      <c r="H205" s="121">
        <f>H206+H208+H210</f>
        <v>0</v>
      </c>
      <c r="I205" s="121">
        <f>I206+I208+I210</f>
        <v>30000</v>
      </c>
      <c r="J205" s="266">
        <f>I205*100/G205</f>
        <v>24.49299500342902</v>
      </c>
    </row>
    <row r="206" spans="1:10" ht="26.25" customHeight="1">
      <c r="A206" s="74" t="s">
        <v>334</v>
      </c>
      <c r="B206" s="138">
        <v>300</v>
      </c>
      <c r="C206" s="135" t="s">
        <v>399</v>
      </c>
      <c r="D206" s="135" t="s">
        <v>370</v>
      </c>
      <c r="E206" s="136">
        <v>4000020170</v>
      </c>
      <c r="F206" s="124"/>
      <c r="G206" s="139">
        <f>G207</f>
        <v>15000</v>
      </c>
      <c r="H206" s="139">
        <f>H207</f>
        <v>0</v>
      </c>
      <c r="I206" s="139">
        <f>I207</f>
        <v>15000</v>
      </c>
      <c r="J206" s="268">
        <f t="shared" si="7"/>
        <v>100</v>
      </c>
    </row>
    <row r="207" spans="1:10" ht="27" customHeight="1">
      <c r="A207" s="85" t="s">
        <v>357</v>
      </c>
      <c r="B207" s="138">
        <v>300</v>
      </c>
      <c r="C207" s="135" t="s">
        <v>399</v>
      </c>
      <c r="D207" s="135" t="s">
        <v>370</v>
      </c>
      <c r="E207" s="136">
        <v>4000020170</v>
      </c>
      <c r="F207" s="124">
        <v>200</v>
      </c>
      <c r="G207" s="81">
        <v>15000</v>
      </c>
      <c r="H207" s="211"/>
      <c r="I207" s="81">
        <v>15000</v>
      </c>
      <c r="J207" s="267">
        <f t="shared" si="7"/>
        <v>100</v>
      </c>
    </row>
    <row r="208" spans="1:10" ht="39.75" customHeight="1">
      <c r="A208" s="85" t="s">
        <v>534</v>
      </c>
      <c r="B208" s="138">
        <v>300</v>
      </c>
      <c r="C208" s="135" t="s">
        <v>399</v>
      </c>
      <c r="D208" s="135" t="s">
        <v>370</v>
      </c>
      <c r="E208" s="275">
        <v>4000090220</v>
      </c>
      <c r="F208" s="124"/>
      <c r="G208" s="139">
        <f>G209</f>
        <v>32484</v>
      </c>
      <c r="H208" s="139">
        <f>H209</f>
        <v>0</v>
      </c>
      <c r="I208" s="280"/>
      <c r="J208" s="268"/>
    </row>
    <row r="209" spans="1:10" ht="20.25" customHeight="1">
      <c r="A209" s="74" t="s">
        <v>522</v>
      </c>
      <c r="B209" s="138">
        <v>300</v>
      </c>
      <c r="C209" s="135" t="s">
        <v>399</v>
      </c>
      <c r="D209" s="135" t="s">
        <v>370</v>
      </c>
      <c r="E209" s="275">
        <v>4000090220</v>
      </c>
      <c r="F209" s="124">
        <v>500</v>
      </c>
      <c r="G209" s="81">
        <v>32484</v>
      </c>
      <c r="H209" s="211"/>
      <c r="I209" s="279"/>
      <c r="J209" s="267"/>
    </row>
    <row r="210" spans="1:10" ht="27" customHeight="1">
      <c r="A210" s="74" t="s">
        <v>542</v>
      </c>
      <c r="B210" s="123">
        <v>300</v>
      </c>
      <c r="C210" s="124" t="s">
        <v>399</v>
      </c>
      <c r="D210" s="124" t="s">
        <v>370</v>
      </c>
      <c r="E210" s="275">
        <v>4000090260</v>
      </c>
      <c r="F210" s="124"/>
      <c r="G210" s="139">
        <f>G211</f>
        <v>75000</v>
      </c>
      <c r="H210" s="139">
        <f>H211</f>
        <v>0</v>
      </c>
      <c r="I210" s="139">
        <f>I211</f>
        <v>15000</v>
      </c>
      <c r="J210" s="268">
        <f>I210*100/G210</f>
        <v>20</v>
      </c>
    </row>
    <row r="211" spans="1:10" ht="17.25" customHeight="1">
      <c r="A211" s="74" t="s">
        <v>522</v>
      </c>
      <c r="B211" s="123">
        <v>300</v>
      </c>
      <c r="C211" s="124" t="s">
        <v>399</v>
      </c>
      <c r="D211" s="124" t="s">
        <v>370</v>
      </c>
      <c r="E211" s="275">
        <v>4000090260</v>
      </c>
      <c r="F211" s="124">
        <v>500</v>
      </c>
      <c r="G211" s="81">
        <v>75000</v>
      </c>
      <c r="H211" s="142"/>
      <c r="I211" s="81">
        <v>15000</v>
      </c>
      <c r="J211" s="267">
        <f>I211*100/G211</f>
        <v>20</v>
      </c>
    </row>
    <row r="212" spans="1:10" s="213" customFormat="1" ht="30" customHeight="1">
      <c r="A212" s="98" t="s">
        <v>401</v>
      </c>
      <c r="B212" s="99">
        <v>300</v>
      </c>
      <c r="C212" s="100" t="s">
        <v>402</v>
      </c>
      <c r="D212" s="212"/>
      <c r="E212" s="102"/>
      <c r="F212" s="103"/>
      <c r="G212" s="104">
        <f aca="true" t="shared" si="8" ref="G212:I214">G213</f>
        <v>700158.03</v>
      </c>
      <c r="H212" s="104">
        <f t="shared" si="8"/>
        <v>0</v>
      </c>
      <c r="I212" s="104">
        <f t="shared" si="8"/>
        <v>602432.06</v>
      </c>
      <c r="J212" s="264">
        <f t="shared" si="7"/>
        <v>86.04229819373778</v>
      </c>
    </row>
    <row r="213" spans="1:10" ht="19.5" customHeight="1">
      <c r="A213" s="214" t="s">
        <v>76</v>
      </c>
      <c r="B213" s="130">
        <v>300</v>
      </c>
      <c r="C213" s="215">
        <v>11</v>
      </c>
      <c r="D213" s="109" t="s">
        <v>349</v>
      </c>
      <c r="E213" s="216"/>
      <c r="F213" s="217"/>
      <c r="G213" s="121">
        <f>G214+G216</f>
        <v>700158.03</v>
      </c>
      <c r="H213" s="121">
        <f>H214+H216</f>
        <v>0</v>
      </c>
      <c r="I213" s="121">
        <f>I214+I216</f>
        <v>602432.06</v>
      </c>
      <c r="J213" s="266">
        <f>I213*100/G213</f>
        <v>86.04229819373778</v>
      </c>
    </row>
    <row r="214" spans="1:10" ht="66.75" customHeight="1">
      <c r="A214" s="73" t="s">
        <v>318</v>
      </c>
      <c r="B214" s="134">
        <v>300</v>
      </c>
      <c r="C214" s="218">
        <v>11</v>
      </c>
      <c r="D214" s="116" t="s">
        <v>349</v>
      </c>
      <c r="E214" s="141" t="s">
        <v>319</v>
      </c>
      <c r="F214" s="150"/>
      <c r="G214" s="139">
        <f t="shared" si="8"/>
        <v>305697.25</v>
      </c>
      <c r="H214" s="139">
        <f t="shared" si="8"/>
        <v>0</v>
      </c>
      <c r="I214" s="139">
        <f t="shared" si="8"/>
        <v>305697.25</v>
      </c>
      <c r="J214" s="268">
        <f t="shared" si="7"/>
        <v>100</v>
      </c>
    </row>
    <row r="215" spans="1:10" ht="30" customHeight="1">
      <c r="A215" s="133" t="s">
        <v>403</v>
      </c>
      <c r="B215" s="134">
        <v>300</v>
      </c>
      <c r="C215" s="218">
        <v>11</v>
      </c>
      <c r="D215" s="116" t="s">
        <v>349</v>
      </c>
      <c r="E215" s="141" t="s">
        <v>319</v>
      </c>
      <c r="F215" s="124">
        <v>200</v>
      </c>
      <c r="G215" s="81">
        <v>305697.25</v>
      </c>
      <c r="H215" s="142"/>
      <c r="I215" s="81">
        <v>305697.25</v>
      </c>
      <c r="J215" s="267">
        <f t="shared" si="7"/>
        <v>100</v>
      </c>
    </row>
    <row r="216" spans="1:10" ht="77.25" customHeight="1">
      <c r="A216" s="133" t="s">
        <v>543</v>
      </c>
      <c r="B216" s="134">
        <v>300</v>
      </c>
      <c r="C216" s="218">
        <v>11</v>
      </c>
      <c r="D216" s="116" t="s">
        <v>349</v>
      </c>
      <c r="E216" s="275">
        <v>4000090230</v>
      </c>
      <c r="F216" s="124"/>
      <c r="G216" s="139">
        <f>G217</f>
        <v>394460.78</v>
      </c>
      <c r="H216" s="139">
        <f>H217</f>
        <v>0</v>
      </c>
      <c r="I216" s="139">
        <f>I217</f>
        <v>296734.81</v>
      </c>
      <c r="J216" s="268">
        <f t="shared" si="7"/>
        <v>75.22542798804992</v>
      </c>
    </row>
    <row r="217" spans="1:10" ht="30" customHeight="1">
      <c r="A217" s="74" t="s">
        <v>522</v>
      </c>
      <c r="B217" s="134">
        <v>300</v>
      </c>
      <c r="C217" s="218">
        <v>11</v>
      </c>
      <c r="D217" s="116" t="s">
        <v>349</v>
      </c>
      <c r="E217" s="275">
        <v>4000090230</v>
      </c>
      <c r="F217" s="124">
        <v>500</v>
      </c>
      <c r="G217" s="81">
        <v>394460.78</v>
      </c>
      <c r="H217" s="142"/>
      <c r="I217" s="81">
        <v>296734.81</v>
      </c>
      <c r="J217" s="267">
        <f>I217*100/G217</f>
        <v>75.22542798804992</v>
      </c>
    </row>
    <row r="218" spans="1:10" ht="14.25">
      <c r="A218" s="219" t="s">
        <v>404</v>
      </c>
      <c r="B218" s="220"/>
      <c r="C218" s="221"/>
      <c r="D218" s="221"/>
      <c r="E218" s="220"/>
      <c r="F218" s="221"/>
      <c r="G218" s="222">
        <f>G6+G49+G60+G90+G160+G165++G199+G212</f>
        <v>310527811.92999995</v>
      </c>
      <c r="H218" s="222">
        <f>H6+H49+H60+H90+H160+H165++H199+H212</f>
        <v>0</v>
      </c>
      <c r="I218" s="222">
        <f>I6+I49+I60+I90+I160+I165++I199+I212</f>
        <v>246573829.54000002</v>
      </c>
      <c r="J218" s="264">
        <f t="shared" si="7"/>
        <v>79.4047489683737</v>
      </c>
    </row>
    <row r="219" spans="2:5" ht="15">
      <c r="B219" s="224"/>
      <c r="E219" s="224"/>
    </row>
    <row r="220" ht="15">
      <c r="E220" s="224"/>
    </row>
  </sheetData>
  <sheetProtection/>
  <mergeCells count="9">
    <mergeCell ref="D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2023-11-22T11:56:40Z</cp:lastPrinted>
  <dcterms:created xsi:type="dcterms:W3CDTF">2005-02-25T08:58:00Z</dcterms:created>
  <dcterms:modified xsi:type="dcterms:W3CDTF">2023-11-22T11:59:48Z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